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0612f3ad49c4306/Shared/LDI/Useful files/Med Supp/new templates/Shareable Copies of Templates/"/>
    </mc:Choice>
  </mc:AlternateContent>
  <xr:revisionPtr revIDLastSave="322" documentId="8_{6D088378-7801-4301-A32D-207152F176B3}" xr6:coauthVersionLast="47" xr6:coauthVersionMax="47" xr10:uidLastSave="{E62E2184-3443-4534-A9F9-D7CDE709E3F9}"/>
  <bookViews>
    <workbookView xWindow="-98" yWindow="-98" windowWidth="21795" windowHeight="12975" tabRatio="695" firstSheet="1" activeTab="3" xr2:uid="{00000000-000D-0000-FFFF-FFFF00000000}"/>
  </bookViews>
  <sheets>
    <sheet name="Acerno_Cache_XXXXX" sheetId="18" state="veryHidden" r:id="rId1"/>
    <sheet name="Instructions" sheetId="19" r:id="rId2"/>
    <sheet name="Summary" sheetId="16" r:id="rId3"/>
    <sheet name="Refunds" sheetId="1" r:id="rId4"/>
    <sheet name="Lists" sheetId="17" state="hidden" r:id="rId5"/>
  </sheets>
  <definedNames>
    <definedName name="_xlnm.Print_Area" localSheetId="3">Refunds!$A$1:$O$2175</definedName>
    <definedName name="_xlnm.Print_Area" localSheetId="2">Summary!$A$1:$K$76</definedName>
    <definedName name="Rounding_decimal_places">Summary!#REF!</definedName>
    <definedName name="Rounding_decimals">Summary!$B$14</definedName>
    <definedName name="SMSBP">Lists!$A$10:$A$24</definedName>
    <definedName name="Type">Lists!$A$3:$A$9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7" i="16" l="1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1" i="16"/>
  <c r="C20" i="16"/>
  <c r="C19" i="16"/>
  <c r="M2110" i="1"/>
  <c r="M2035" i="1"/>
  <c r="M1960" i="1"/>
  <c r="M1885" i="1"/>
  <c r="M1810" i="1"/>
  <c r="M1735" i="1"/>
  <c r="M1660" i="1"/>
  <c r="M1585" i="1"/>
  <c r="M1510" i="1"/>
  <c r="M1435" i="1"/>
  <c r="M1360" i="1"/>
  <c r="M1285" i="1"/>
  <c r="M1210" i="1"/>
  <c r="M1135" i="1"/>
  <c r="M1060" i="1"/>
  <c r="M985" i="1"/>
  <c r="M910" i="1"/>
  <c r="M835" i="1"/>
  <c r="M760" i="1"/>
  <c r="M685" i="1"/>
  <c r="M610" i="1"/>
  <c r="M535" i="1"/>
  <c r="M460" i="1"/>
  <c r="C25" i="16" s="1"/>
  <c r="M385" i="1"/>
  <c r="C24" i="16" s="1"/>
  <c r="M310" i="1"/>
  <c r="C23" i="16" s="1"/>
  <c r="M235" i="1"/>
  <c r="C22" i="16" s="1"/>
  <c r="M160" i="1"/>
  <c r="M85" i="1"/>
  <c r="M10" i="1"/>
  <c r="B22" i="16"/>
  <c r="B2129" i="1"/>
  <c r="H2128" i="1"/>
  <c r="D2128" i="1"/>
  <c r="O2127" i="1"/>
  <c r="H2127" i="1"/>
  <c r="D2127" i="1"/>
  <c r="H2126" i="1"/>
  <c r="D2126" i="1"/>
  <c r="H2125" i="1"/>
  <c r="D2125" i="1"/>
  <c r="H2124" i="1"/>
  <c r="D2124" i="1"/>
  <c r="H2123" i="1"/>
  <c r="D2123" i="1"/>
  <c r="H2122" i="1"/>
  <c r="D2122" i="1"/>
  <c r="H2121" i="1"/>
  <c r="D2121" i="1"/>
  <c r="H2120" i="1"/>
  <c r="D2120" i="1"/>
  <c r="H2119" i="1"/>
  <c r="D2119" i="1"/>
  <c r="H2118" i="1"/>
  <c r="D2118" i="1"/>
  <c r="A2118" i="1"/>
  <c r="A2119" i="1" s="1"/>
  <c r="A2120" i="1" s="1"/>
  <c r="A2121" i="1" s="1"/>
  <c r="A2122" i="1" s="1"/>
  <c r="A2123" i="1" s="1"/>
  <c r="A2124" i="1" s="1"/>
  <c r="A2125" i="1" s="1"/>
  <c r="A2126" i="1" s="1"/>
  <c r="A2127" i="1" s="1"/>
  <c r="O2117" i="1"/>
  <c r="O2121" i="1" s="1"/>
  <c r="N2117" i="1"/>
  <c r="N2121" i="1" s="1"/>
  <c r="H2117" i="1"/>
  <c r="D2117" i="1"/>
  <c r="H2116" i="1"/>
  <c r="D2116" i="1"/>
  <c r="H2115" i="1"/>
  <c r="D2115" i="1"/>
  <c r="A2115" i="1"/>
  <c r="A2116" i="1" s="1"/>
  <c r="A2117" i="1" s="1"/>
  <c r="V2114" i="1"/>
  <c r="K2114" i="1" s="1"/>
  <c r="H2114" i="1"/>
  <c r="D2114" i="1"/>
  <c r="M2109" i="1"/>
  <c r="M2108" i="1"/>
  <c r="M2107" i="1"/>
  <c r="B2107" i="1"/>
  <c r="M2106" i="1"/>
  <c r="B2106" i="1"/>
  <c r="L2103" i="1"/>
  <c r="A2103" i="1"/>
  <c r="B2054" i="1"/>
  <c r="H2053" i="1"/>
  <c r="D2053" i="1"/>
  <c r="O2052" i="1"/>
  <c r="H2052" i="1"/>
  <c r="D2052" i="1"/>
  <c r="H2051" i="1"/>
  <c r="D2051" i="1"/>
  <c r="H2050" i="1"/>
  <c r="D2050" i="1"/>
  <c r="H2049" i="1"/>
  <c r="D2049" i="1"/>
  <c r="H2048" i="1"/>
  <c r="D2048" i="1"/>
  <c r="H2047" i="1"/>
  <c r="D2047" i="1"/>
  <c r="H2046" i="1"/>
  <c r="D2046" i="1"/>
  <c r="H2045" i="1"/>
  <c r="D2045" i="1"/>
  <c r="H2044" i="1"/>
  <c r="D2044" i="1"/>
  <c r="H2043" i="1"/>
  <c r="D2043" i="1"/>
  <c r="O2042" i="1"/>
  <c r="O2046" i="1" s="1"/>
  <c r="O2056" i="1" s="1"/>
  <c r="N2042" i="1"/>
  <c r="N2046" i="1" s="1"/>
  <c r="H2042" i="1"/>
  <c r="D2042" i="1"/>
  <c r="H2041" i="1"/>
  <c r="D2041" i="1"/>
  <c r="H2040" i="1"/>
  <c r="D2040" i="1"/>
  <c r="A2040" i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V2039" i="1"/>
  <c r="K2039" i="1" s="1"/>
  <c r="H2039" i="1"/>
  <c r="D2039" i="1"/>
  <c r="M2034" i="1"/>
  <c r="M2033" i="1"/>
  <c r="M2032" i="1"/>
  <c r="B2032" i="1"/>
  <c r="M2031" i="1"/>
  <c r="B2031" i="1"/>
  <c r="L2028" i="1"/>
  <c r="A2028" i="1"/>
  <c r="B1979" i="1"/>
  <c r="H1978" i="1"/>
  <c r="D1978" i="1"/>
  <c r="O1977" i="1"/>
  <c r="H1977" i="1"/>
  <c r="D1977" i="1"/>
  <c r="H1976" i="1"/>
  <c r="D1976" i="1"/>
  <c r="H1975" i="1"/>
  <c r="D1975" i="1"/>
  <c r="H1974" i="1"/>
  <c r="D1974" i="1"/>
  <c r="H1973" i="1"/>
  <c r="D1973" i="1"/>
  <c r="H1972" i="1"/>
  <c r="D1972" i="1"/>
  <c r="H1971" i="1"/>
  <c r="D1971" i="1"/>
  <c r="H1970" i="1"/>
  <c r="D1970" i="1"/>
  <c r="H1969" i="1"/>
  <c r="D1969" i="1"/>
  <c r="H1968" i="1"/>
  <c r="D1968" i="1"/>
  <c r="O1967" i="1"/>
  <c r="O1971" i="1" s="1"/>
  <c r="O1981" i="1" s="1"/>
  <c r="N1967" i="1"/>
  <c r="N1971" i="1" s="1"/>
  <c r="H1967" i="1"/>
  <c r="D1967" i="1"/>
  <c r="H1966" i="1"/>
  <c r="D1966" i="1"/>
  <c r="H1965" i="1"/>
  <c r="D1965" i="1"/>
  <c r="A1965" i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V1964" i="1"/>
  <c r="E1964" i="1" s="1"/>
  <c r="H1964" i="1"/>
  <c r="D1964" i="1"/>
  <c r="M1959" i="1"/>
  <c r="M1958" i="1"/>
  <c r="M1957" i="1"/>
  <c r="B1957" i="1"/>
  <c r="M1956" i="1"/>
  <c r="B1956" i="1"/>
  <c r="L1953" i="1"/>
  <c r="A1953" i="1"/>
  <c r="B1904" i="1"/>
  <c r="H1903" i="1"/>
  <c r="D1903" i="1"/>
  <c r="O1902" i="1"/>
  <c r="H1902" i="1"/>
  <c r="D1902" i="1"/>
  <c r="H1901" i="1"/>
  <c r="D1901" i="1"/>
  <c r="H1900" i="1"/>
  <c r="D1900" i="1"/>
  <c r="H1899" i="1"/>
  <c r="D1899" i="1"/>
  <c r="H1898" i="1"/>
  <c r="D1898" i="1"/>
  <c r="H1897" i="1"/>
  <c r="D1897" i="1"/>
  <c r="H1896" i="1"/>
  <c r="D1896" i="1"/>
  <c r="H1895" i="1"/>
  <c r="D1895" i="1"/>
  <c r="H1894" i="1"/>
  <c r="D1894" i="1"/>
  <c r="H1893" i="1"/>
  <c r="D1893" i="1"/>
  <c r="O1892" i="1"/>
  <c r="O1896" i="1" s="1"/>
  <c r="O1906" i="1" s="1"/>
  <c r="N1892" i="1"/>
  <c r="N1896" i="1" s="1"/>
  <c r="H1892" i="1"/>
  <c r="D1892" i="1"/>
  <c r="H1891" i="1"/>
  <c r="D1891" i="1"/>
  <c r="H1890" i="1"/>
  <c r="D1890" i="1"/>
  <c r="A1890" i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V1889" i="1"/>
  <c r="K1889" i="1" s="1"/>
  <c r="H1889" i="1"/>
  <c r="D1889" i="1"/>
  <c r="M1884" i="1"/>
  <c r="M1883" i="1"/>
  <c r="M1882" i="1"/>
  <c r="B1882" i="1"/>
  <c r="M1881" i="1"/>
  <c r="B1881" i="1"/>
  <c r="L1878" i="1"/>
  <c r="A1878" i="1"/>
  <c r="B1829" i="1"/>
  <c r="H1828" i="1"/>
  <c r="D1828" i="1"/>
  <c r="O1827" i="1"/>
  <c r="H1827" i="1"/>
  <c r="D1827" i="1"/>
  <c r="H1826" i="1"/>
  <c r="D1826" i="1"/>
  <c r="H1825" i="1"/>
  <c r="D1825" i="1"/>
  <c r="H1824" i="1"/>
  <c r="D1824" i="1"/>
  <c r="H1823" i="1"/>
  <c r="D1823" i="1"/>
  <c r="H1822" i="1"/>
  <c r="D1822" i="1"/>
  <c r="H1821" i="1"/>
  <c r="D1821" i="1"/>
  <c r="H1820" i="1"/>
  <c r="D1820" i="1"/>
  <c r="H1819" i="1"/>
  <c r="D1819" i="1"/>
  <c r="H1818" i="1"/>
  <c r="D1818" i="1"/>
  <c r="O1817" i="1"/>
  <c r="O1821" i="1" s="1"/>
  <c r="O1831" i="1" s="1"/>
  <c r="N1817" i="1"/>
  <c r="N1821" i="1" s="1"/>
  <c r="H1817" i="1"/>
  <c r="D1817" i="1"/>
  <c r="H1816" i="1"/>
  <c r="D1816" i="1"/>
  <c r="H1815" i="1"/>
  <c r="D1815" i="1"/>
  <c r="A1815" i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V1814" i="1"/>
  <c r="K1814" i="1" s="1"/>
  <c r="H1814" i="1"/>
  <c r="D1814" i="1"/>
  <c r="M1809" i="1"/>
  <c r="M1808" i="1"/>
  <c r="M1807" i="1"/>
  <c r="B1807" i="1"/>
  <c r="M1806" i="1"/>
  <c r="B1806" i="1"/>
  <c r="L1803" i="1"/>
  <c r="A1803" i="1"/>
  <c r="B1754" i="1"/>
  <c r="H1753" i="1"/>
  <c r="D1753" i="1"/>
  <c r="O1752" i="1"/>
  <c r="H1752" i="1"/>
  <c r="D1752" i="1"/>
  <c r="H1751" i="1"/>
  <c r="D1751" i="1"/>
  <c r="H1750" i="1"/>
  <c r="D1750" i="1"/>
  <c r="H1749" i="1"/>
  <c r="D1749" i="1"/>
  <c r="H1748" i="1"/>
  <c r="D1748" i="1"/>
  <c r="H1747" i="1"/>
  <c r="D1747" i="1"/>
  <c r="H1746" i="1"/>
  <c r="D1746" i="1"/>
  <c r="H1745" i="1"/>
  <c r="D1745" i="1"/>
  <c r="H1744" i="1"/>
  <c r="D1744" i="1"/>
  <c r="H1743" i="1"/>
  <c r="D1743" i="1"/>
  <c r="O1742" i="1"/>
  <c r="O1746" i="1" s="1"/>
  <c r="O1756" i="1" s="1"/>
  <c r="N1742" i="1"/>
  <c r="N1746" i="1" s="1"/>
  <c r="H1742" i="1"/>
  <c r="D1742" i="1"/>
  <c r="H1741" i="1"/>
  <c r="D1741" i="1"/>
  <c r="H1740" i="1"/>
  <c r="D1740" i="1"/>
  <c r="A1740" i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V1739" i="1"/>
  <c r="K1739" i="1" s="1"/>
  <c r="I1739" i="1"/>
  <c r="J1739" i="1" s="1"/>
  <c r="H1739" i="1"/>
  <c r="E1739" i="1"/>
  <c r="D1739" i="1"/>
  <c r="M1734" i="1"/>
  <c r="M1733" i="1"/>
  <c r="M1732" i="1"/>
  <c r="B1732" i="1"/>
  <c r="M1731" i="1"/>
  <c r="B1731" i="1"/>
  <c r="L1728" i="1"/>
  <c r="A1728" i="1"/>
  <c r="B1679" i="1"/>
  <c r="H1678" i="1"/>
  <c r="D1678" i="1"/>
  <c r="O1677" i="1"/>
  <c r="H1677" i="1"/>
  <c r="D1677" i="1"/>
  <c r="H1676" i="1"/>
  <c r="D1676" i="1"/>
  <c r="H1675" i="1"/>
  <c r="D1675" i="1"/>
  <c r="H1674" i="1"/>
  <c r="D1674" i="1"/>
  <c r="H1673" i="1"/>
  <c r="D1673" i="1"/>
  <c r="H1672" i="1"/>
  <c r="D1672" i="1"/>
  <c r="H1671" i="1"/>
  <c r="D1671" i="1"/>
  <c r="H1670" i="1"/>
  <c r="D1670" i="1"/>
  <c r="H1669" i="1"/>
  <c r="D1669" i="1"/>
  <c r="H1668" i="1"/>
  <c r="D1668" i="1"/>
  <c r="O1667" i="1"/>
  <c r="O1671" i="1" s="1"/>
  <c r="O1681" i="1" s="1"/>
  <c r="N1667" i="1"/>
  <c r="N1671" i="1" s="1"/>
  <c r="H1667" i="1"/>
  <c r="D1667" i="1"/>
  <c r="H1666" i="1"/>
  <c r="D1666" i="1"/>
  <c r="H1665" i="1"/>
  <c r="D1665" i="1"/>
  <c r="A1665" i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V1664" i="1"/>
  <c r="K1664" i="1" s="1"/>
  <c r="H1664" i="1"/>
  <c r="D1664" i="1"/>
  <c r="M1659" i="1"/>
  <c r="M1658" i="1"/>
  <c r="M1657" i="1"/>
  <c r="B1657" i="1"/>
  <c r="M1656" i="1"/>
  <c r="B1656" i="1"/>
  <c r="L1653" i="1"/>
  <c r="A1653" i="1"/>
  <c r="B1604" i="1"/>
  <c r="H1603" i="1"/>
  <c r="D1603" i="1"/>
  <c r="O1602" i="1"/>
  <c r="H1602" i="1"/>
  <c r="D1602" i="1"/>
  <c r="H1601" i="1"/>
  <c r="D1601" i="1"/>
  <c r="H1600" i="1"/>
  <c r="D1600" i="1"/>
  <c r="H1599" i="1"/>
  <c r="D1599" i="1"/>
  <c r="H1598" i="1"/>
  <c r="D1598" i="1"/>
  <c r="H1597" i="1"/>
  <c r="D1597" i="1"/>
  <c r="H1596" i="1"/>
  <c r="D1596" i="1"/>
  <c r="H1595" i="1"/>
  <c r="D1595" i="1"/>
  <c r="H1594" i="1"/>
  <c r="D1594" i="1"/>
  <c r="H1593" i="1"/>
  <c r="D1593" i="1"/>
  <c r="O1592" i="1"/>
  <c r="O1596" i="1" s="1"/>
  <c r="O1606" i="1" s="1"/>
  <c r="N1592" i="1"/>
  <c r="N1596" i="1" s="1"/>
  <c r="H1592" i="1"/>
  <c r="D1592" i="1"/>
  <c r="H1591" i="1"/>
  <c r="D1591" i="1"/>
  <c r="H1590" i="1"/>
  <c r="D1590" i="1"/>
  <c r="A1590" i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V1589" i="1"/>
  <c r="H1589" i="1"/>
  <c r="D1589" i="1"/>
  <c r="M1584" i="1"/>
  <c r="M1583" i="1"/>
  <c r="M1582" i="1"/>
  <c r="B1582" i="1"/>
  <c r="M1581" i="1"/>
  <c r="B1581" i="1"/>
  <c r="L1578" i="1"/>
  <c r="A1578" i="1"/>
  <c r="B1529" i="1"/>
  <c r="H1528" i="1"/>
  <c r="D1528" i="1"/>
  <c r="O1527" i="1"/>
  <c r="H1527" i="1"/>
  <c r="D1527" i="1"/>
  <c r="H1526" i="1"/>
  <c r="D1526" i="1"/>
  <c r="H1525" i="1"/>
  <c r="D1525" i="1"/>
  <c r="H1524" i="1"/>
  <c r="D1524" i="1"/>
  <c r="H1523" i="1"/>
  <c r="D1523" i="1"/>
  <c r="H1522" i="1"/>
  <c r="D1522" i="1"/>
  <c r="H1521" i="1"/>
  <c r="D1521" i="1"/>
  <c r="H1520" i="1"/>
  <c r="D1520" i="1"/>
  <c r="H1519" i="1"/>
  <c r="D1519" i="1"/>
  <c r="H1518" i="1"/>
  <c r="D1518" i="1"/>
  <c r="O1517" i="1"/>
  <c r="O1521" i="1" s="1"/>
  <c r="O1531" i="1" s="1"/>
  <c r="N1517" i="1"/>
  <c r="N1521" i="1" s="1"/>
  <c r="H1517" i="1"/>
  <c r="D1517" i="1"/>
  <c r="H1516" i="1"/>
  <c r="D1516" i="1"/>
  <c r="H1515" i="1"/>
  <c r="D1515" i="1"/>
  <c r="A1515" i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V1514" i="1"/>
  <c r="V1515" i="1" s="1"/>
  <c r="H1514" i="1"/>
  <c r="D1514" i="1"/>
  <c r="M1509" i="1"/>
  <c r="M1508" i="1"/>
  <c r="M1507" i="1"/>
  <c r="B1507" i="1"/>
  <c r="M1506" i="1"/>
  <c r="B1506" i="1"/>
  <c r="L1503" i="1"/>
  <c r="A1503" i="1"/>
  <c r="B1454" i="1"/>
  <c r="H1453" i="1"/>
  <c r="D1453" i="1"/>
  <c r="O1452" i="1"/>
  <c r="H1452" i="1"/>
  <c r="D1452" i="1"/>
  <c r="H1451" i="1"/>
  <c r="D1451" i="1"/>
  <c r="H1450" i="1"/>
  <c r="D1450" i="1"/>
  <c r="H1449" i="1"/>
  <c r="D1449" i="1"/>
  <c r="H1448" i="1"/>
  <c r="D1448" i="1"/>
  <c r="H1447" i="1"/>
  <c r="D1447" i="1"/>
  <c r="H1446" i="1"/>
  <c r="D1446" i="1"/>
  <c r="H1445" i="1"/>
  <c r="D1445" i="1"/>
  <c r="H1444" i="1"/>
  <c r="D1444" i="1"/>
  <c r="H1443" i="1"/>
  <c r="D1443" i="1"/>
  <c r="O1442" i="1"/>
  <c r="O1446" i="1" s="1"/>
  <c r="O1456" i="1" s="1"/>
  <c r="N1442" i="1"/>
  <c r="N1446" i="1" s="1"/>
  <c r="H1442" i="1"/>
  <c r="D1442" i="1"/>
  <c r="H1441" i="1"/>
  <c r="D1441" i="1"/>
  <c r="H1440" i="1"/>
  <c r="D1440" i="1"/>
  <c r="A1440" i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V1439" i="1"/>
  <c r="V1440" i="1" s="1"/>
  <c r="K1439" i="1"/>
  <c r="H1439" i="1"/>
  <c r="D1439" i="1"/>
  <c r="M1434" i="1"/>
  <c r="M1433" i="1"/>
  <c r="M1432" i="1"/>
  <c r="B1432" i="1"/>
  <c r="M1431" i="1"/>
  <c r="B1431" i="1"/>
  <c r="L1428" i="1"/>
  <c r="A1428" i="1"/>
  <c r="B1379" i="1"/>
  <c r="H1378" i="1"/>
  <c r="D1378" i="1"/>
  <c r="O1377" i="1"/>
  <c r="H1377" i="1"/>
  <c r="D1377" i="1"/>
  <c r="H1376" i="1"/>
  <c r="D1376" i="1"/>
  <c r="H1375" i="1"/>
  <c r="D1375" i="1"/>
  <c r="H1374" i="1"/>
  <c r="D1374" i="1"/>
  <c r="H1373" i="1"/>
  <c r="D1373" i="1"/>
  <c r="H1372" i="1"/>
  <c r="D1372" i="1"/>
  <c r="H1371" i="1"/>
  <c r="D1371" i="1"/>
  <c r="H1370" i="1"/>
  <c r="D1370" i="1"/>
  <c r="H1369" i="1"/>
  <c r="D1369" i="1"/>
  <c r="H1368" i="1"/>
  <c r="D1368" i="1"/>
  <c r="O1367" i="1"/>
  <c r="O1371" i="1" s="1"/>
  <c r="O1381" i="1" s="1"/>
  <c r="N1367" i="1"/>
  <c r="N1371" i="1" s="1"/>
  <c r="H1367" i="1"/>
  <c r="D1367" i="1"/>
  <c r="H1366" i="1"/>
  <c r="D1366" i="1"/>
  <c r="H1365" i="1"/>
  <c r="D1365" i="1"/>
  <c r="A1365" i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V1364" i="1"/>
  <c r="K1364" i="1" s="1"/>
  <c r="H1364" i="1"/>
  <c r="D1364" i="1"/>
  <c r="M1359" i="1"/>
  <c r="M1358" i="1"/>
  <c r="M1357" i="1"/>
  <c r="B1357" i="1"/>
  <c r="M1356" i="1"/>
  <c r="B1356" i="1"/>
  <c r="L1353" i="1"/>
  <c r="A1353" i="1"/>
  <c r="B1304" i="1"/>
  <c r="H1303" i="1"/>
  <c r="D1303" i="1"/>
  <c r="O1302" i="1"/>
  <c r="H1302" i="1"/>
  <c r="D1302" i="1"/>
  <c r="H1301" i="1"/>
  <c r="D1301" i="1"/>
  <c r="H1300" i="1"/>
  <c r="D1300" i="1"/>
  <c r="H1299" i="1"/>
  <c r="D1299" i="1"/>
  <c r="H1298" i="1"/>
  <c r="D1298" i="1"/>
  <c r="H1297" i="1"/>
  <c r="D1297" i="1"/>
  <c r="H1296" i="1"/>
  <c r="D1296" i="1"/>
  <c r="H1295" i="1"/>
  <c r="D1295" i="1"/>
  <c r="H1294" i="1"/>
  <c r="D1294" i="1"/>
  <c r="H1293" i="1"/>
  <c r="D1293" i="1"/>
  <c r="O1292" i="1"/>
  <c r="O1296" i="1" s="1"/>
  <c r="O1306" i="1" s="1"/>
  <c r="N1292" i="1"/>
  <c r="N1296" i="1" s="1"/>
  <c r="H1292" i="1"/>
  <c r="D1292" i="1"/>
  <c r="H1291" i="1"/>
  <c r="D1291" i="1"/>
  <c r="H1290" i="1"/>
  <c r="D1290" i="1"/>
  <c r="A1290" i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V1289" i="1"/>
  <c r="V1290" i="1" s="1"/>
  <c r="H1289" i="1"/>
  <c r="D1289" i="1"/>
  <c r="M1284" i="1"/>
  <c r="M1283" i="1"/>
  <c r="M1282" i="1"/>
  <c r="B1282" i="1"/>
  <c r="M1281" i="1"/>
  <c r="B1281" i="1"/>
  <c r="L1278" i="1"/>
  <c r="A1278" i="1"/>
  <c r="B1229" i="1"/>
  <c r="H1228" i="1"/>
  <c r="D1228" i="1"/>
  <c r="O1227" i="1"/>
  <c r="H1227" i="1"/>
  <c r="D1227" i="1"/>
  <c r="H1226" i="1"/>
  <c r="D1226" i="1"/>
  <c r="H1225" i="1"/>
  <c r="D1225" i="1"/>
  <c r="H1224" i="1"/>
  <c r="D1224" i="1"/>
  <c r="H1223" i="1"/>
  <c r="D1223" i="1"/>
  <c r="H1222" i="1"/>
  <c r="D1222" i="1"/>
  <c r="H1221" i="1"/>
  <c r="D1221" i="1"/>
  <c r="H1220" i="1"/>
  <c r="D1220" i="1"/>
  <c r="H1219" i="1"/>
  <c r="D1219" i="1"/>
  <c r="H1218" i="1"/>
  <c r="D1218" i="1"/>
  <c r="O1217" i="1"/>
  <c r="O1221" i="1" s="1"/>
  <c r="O1231" i="1" s="1"/>
  <c r="N1217" i="1"/>
  <c r="N1221" i="1" s="1"/>
  <c r="H1217" i="1"/>
  <c r="D1217" i="1"/>
  <c r="H1216" i="1"/>
  <c r="D1216" i="1"/>
  <c r="H1215" i="1"/>
  <c r="D1215" i="1"/>
  <c r="A1215" i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V1214" i="1"/>
  <c r="K1214" i="1" s="1"/>
  <c r="H1214" i="1"/>
  <c r="D1214" i="1"/>
  <c r="M1209" i="1"/>
  <c r="M1208" i="1"/>
  <c r="M1207" i="1"/>
  <c r="B1207" i="1"/>
  <c r="M1206" i="1"/>
  <c r="B1206" i="1"/>
  <c r="L1203" i="1"/>
  <c r="A1203" i="1"/>
  <c r="B1154" i="1"/>
  <c r="H1153" i="1"/>
  <c r="D1153" i="1"/>
  <c r="O1152" i="1"/>
  <c r="H1152" i="1"/>
  <c r="D1152" i="1"/>
  <c r="H1151" i="1"/>
  <c r="D1151" i="1"/>
  <c r="H1150" i="1"/>
  <c r="D1150" i="1"/>
  <c r="H1149" i="1"/>
  <c r="D1149" i="1"/>
  <c r="H1148" i="1"/>
  <c r="D1148" i="1"/>
  <c r="H1147" i="1"/>
  <c r="D1147" i="1"/>
  <c r="H1146" i="1"/>
  <c r="D1146" i="1"/>
  <c r="H1145" i="1"/>
  <c r="D1145" i="1"/>
  <c r="H1144" i="1"/>
  <c r="D1144" i="1"/>
  <c r="H1143" i="1"/>
  <c r="D1143" i="1"/>
  <c r="O1142" i="1"/>
  <c r="O1146" i="1" s="1"/>
  <c r="O1156" i="1" s="1"/>
  <c r="N1142" i="1"/>
  <c r="N1146" i="1" s="1"/>
  <c r="H1142" i="1"/>
  <c r="D1142" i="1"/>
  <c r="H1141" i="1"/>
  <c r="D1141" i="1"/>
  <c r="H1140" i="1"/>
  <c r="D1140" i="1"/>
  <c r="A1140" i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V1139" i="1"/>
  <c r="K1139" i="1" s="1"/>
  <c r="I1139" i="1"/>
  <c r="J1139" i="1" s="1"/>
  <c r="H1139" i="1"/>
  <c r="D1139" i="1"/>
  <c r="M1134" i="1"/>
  <c r="M1133" i="1"/>
  <c r="M1132" i="1"/>
  <c r="B1132" i="1"/>
  <c r="M1131" i="1"/>
  <c r="B1131" i="1"/>
  <c r="L1128" i="1"/>
  <c r="A1128" i="1"/>
  <c r="B1079" i="1"/>
  <c r="H1078" i="1"/>
  <c r="D1078" i="1"/>
  <c r="O1077" i="1"/>
  <c r="H1077" i="1"/>
  <c r="D1077" i="1"/>
  <c r="H1076" i="1"/>
  <c r="D1076" i="1"/>
  <c r="H1075" i="1"/>
  <c r="D1075" i="1"/>
  <c r="H1074" i="1"/>
  <c r="D1074" i="1"/>
  <c r="H1073" i="1"/>
  <c r="D1073" i="1"/>
  <c r="H1072" i="1"/>
  <c r="D1072" i="1"/>
  <c r="H1071" i="1"/>
  <c r="D1071" i="1"/>
  <c r="H1070" i="1"/>
  <c r="D1070" i="1"/>
  <c r="H1069" i="1"/>
  <c r="D1069" i="1"/>
  <c r="H1068" i="1"/>
  <c r="D1068" i="1"/>
  <c r="O1067" i="1"/>
  <c r="O1071" i="1" s="1"/>
  <c r="O1081" i="1" s="1"/>
  <c r="N1067" i="1"/>
  <c r="N1071" i="1" s="1"/>
  <c r="H1067" i="1"/>
  <c r="D1067" i="1"/>
  <c r="H1066" i="1"/>
  <c r="D1066" i="1"/>
  <c r="H1065" i="1"/>
  <c r="D1065" i="1"/>
  <c r="A1065" i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V1064" i="1"/>
  <c r="K1064" i="1" s="1"/>
  <c r="I1064" i="1"/>
  <c r="H1064" i="1"/>
  <c r="D1064" i="1"/>
  <c r="M1059" i="1"/>
  <c r="M1058" i="1"/>
  <c r="M1057" i="1"/>
  <c r="B1057" i="1"/>
  <c r="M1056" i="1"/>
  <c r="B1056" i="1"/>
  <c r="L1053" i="1"/>
  <c r="A1053" i="1"/>
  <c r="B1004" i="1"/>
  <c r="H1003" i="1"/>
  <c r="D1003" i="1"/>
  <c r="O1002" i="1"/>
  <c r="H1002" i="1"/>
  <c r="D1002" i="1"/>
  <c r="H1001" i="1"/>
  <c r="D1001" i="1"/>
  <c r="H1000" i="1"/>
  <c r="D1000" i="1"/>
  <c r="H999" i="1"/>
  <c r="D999" i="1"/>
  <c r="H998" i="1"/>
  <c r="D998" i="1"/>
  <c r="H997" i="1"/>
  <c r="D997" i="1"/>
  <c r="H996" i="1"/>
  <c r="D996" i="1"/>
  <c r="H995" i="1"/>
  <c r="D995" i="1"/>
  <c r="H994" i="1"/>
  <c r="D994" i="1"/>
  <c r="H993" i="1"/>
  <c r="D993" i="1"/>
  <c r="O992" i="1"/>
  <c r="O996" i="1" s="1"/>
  <c r="O1006" i="1" s="1"/>
  <c r="N992" i="1"/>
  <c r="N996" i="1" s="1"/>
  <c r="H992" i="1"/>
  <c r="D992" i="1"/>
  <c r="H991" i="1"/>
  <c r="D991" i="1"/>
  <c r="H990" i="1"/>
  <c r="D990" i="1"/>
  <c r="A990" i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V989" i="1"/>
  <c r="K989" i="1" s="1"/>
  <c r="H989" i="1"/>
  <c r="D989" i="1"/>
  <c r="M984" i="1"/>
  <c r="M983" i="1"/>
  <c r="M982" i="1"/>
  <c r="B982" i="1"/>
  <c r="M981" i="1"/>
  <c r="B981" i="1"/>
  <c r="L978" i="1"/>
  <c r="A978" i="1"/>
  <c r="B929" i="1"/>
  <c r="H928" i="1"/>
  <c r="D928" i="1"/>
  <c r="O927" i="1"/>
  <c r="H927" i="1"/>
  <c r="D927" i="1"/>
  <c r="H926" i="1"/>
  <c r="D926" i="1"/>
  <c r="H925" i="1"/>
  <c r="D925" i="1"/>
  <c r="H924" i="1"/>
  <c r="D924" i="1"/>
  <c r="H923" i="1"/>
  <c r="D923" i="1"/>
  <c r="H922" i="1"/>
  <c r="D922" i="1"/>
  <c r="H921" i="1"/>
  <c r="D921" i="1"/>
  <c r="H920" i="1"/>
  <c r="D920" i="1"/>
  <c r="H919" i="1"/>
  <c r="D919" i="1"/>
  <c r="H918" i="1"/>
  <c r="D918" i="1"/>
  <c r="O917" i="1"/>
  <c r="O921" i="1" s="1"/>
  <c r="O931" i="1" s="1"/>
  <c r="N917" i="1"/>
  <c r="N921" i="1" s="1"/>
  <c r="H917" i="1"/>
  <c r="D917" i="1"/>
  <c r="H916" i="1"/>
  <c r="D916" i="1"/>
  <c r="H915" i="1"/>
  <c r="D915" i="1"/>
  <c r="A915" i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V914" i="1"/>
  <c r="E914" i="1" s="1"/>
  <c r="F914" i="1" s="1"/>
  <c r="H914" i="1"/>
  <c r="D914" i="1"/>
  <c r="M909" i="1"/>
  <c r="M908" i="1"/>
  <c r="M907" i="1"/>
  <c r="B907" i="1"/>
  <c r="M906" i="1"/>
  <c r="B906" i="1"/>
  <c r="L903" i="1"/>
  <c r="A903" i="1"/>
  <c r="B854" i="1"/>
  <c r="H853" i="1"/>
  <c r="D853" i="1"/>
  <c r="O852" i="1"/>
  <c r="H852" i="1"/>
  <c r="D852" i="1"/>
  <c r="H851" i="1"/>
  <c r="D851" i="1"/>
  <c r="H850" i="1"/>
  <c r="D850" i="1"/>
  <c r="H849" i="1"/>
  <c r="D849" i="1"/>
  <c r="H848" i="1"/>
  <c r="D848" i="1"/>
  <c r="H847" i="1"/>
  <c r="D847" i="1"/>
  <c r="O846" i="1"/>
  <c r="O856" i="1" s="1"/>
  <c r="H846" i="1"/>
  <c r="D846" i="1"/>
  <c r="H845" i="1"/>
  <c r="D845" i="1"/>
  <c r="H844" i="1"/>
  <c r="D844" i="1"/>
  <c r="H843" i="1"/>
  <c r="D843" i="1"/>
  <c r="O842" i="1"/>
  <c r="N842" i="1"/>
  <c r="N846" i="1" s="1"/>
  <c r="H842" i="1"/>
  <c r="D842" i="1"/>
  <c r="H841" i="1"/>
  <c r="D841" i="1"/>
  <c r="V840" i="1"/>
  <c r="K840" i="1" s="1"/>
  <c r="H840" i="1"/>
  <c r="D840" i="1"/>
  <c r="A840" i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V839" i="1"/>
  <c r="K839" i="1" s="1"/>
  <c r="H839" i="1"/>
  <c r="D839" i="1"/>
  <c r="M834" i="1"/>
  <c r="M833" i="1"/>
  <c r="M832" i="1"/>
  <c r="B832" i="1"/>
  <c r="M831" i="1"/>
  <c r="B831" i="1"/>
  <c r="L828" i="1"/>
  <c r="A828" i="1"/>
  <c r="B779" i="1"/>
  <c r="H778" i="1"/>
  <c r="D778" i="1"/>
  <c r="O777" i="1"/>
  <c r="H777" i="1"/>
  <c r="D777" i="1"/>
  <c r="H776" i="1"/>
  <c r="D776" i="1"/>
  <c r="H775" i="1"/>
  <c r="D775" i="1"/>
  <c r="H774" i="1"/>
  <c r="D774" i="1"/>
  <c r="H773" i="1"/>
  <c r="D773" i="1"/>
  <c r="H772" i="1"/>
  <c r="D772" i="1"/>
  <c r="O771" i="1"/>
  <c r="O781" i="1" s="1"/>
  <c r="N771" i="1"/>
  <c r="H771" i="1"/>
  <c r="D771" i="1"/>
  <c r="H770" i="1"/>
  <c r="D770" i="1"/>
  <c r="H769" i="1"/>
  <c r="D769" i="1"/>
  <c r="H768" i="1"/>
  <c r="D768" i="1"/>
  <c r="O767" i="1"/>
  <c r="N767" i="1"/>
  <c r="H767" i="1"/>
  <c r="D767" i="1"/>
  <c r="H766" i="1"/>
  <c r="D766" i="1"/>
  <c r="H765" i="1"/>
  <c r="D765" i="1"/>
  <c r="A765" i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V764" i="1"/>
  <c r="E764" i="1" s="1"/>
  <c r="I764" i="1"/>
  <c r="H764" i="1"/>
  <c r="D764" i="1"/>
  <c r="M759" i="1"/>
  <c r="M758" i="1"/>
  <c r="M757" i="1"/>
  <c r="B757" i="1"/>
  <c r="M756" i="1"/>
  <c r="B756" i="1"/>
  <c r="L753" i="1"/>
  <c r="A753" i="1"/>
  <c r="B704" i="1"/>
  <c r="H703" i="1"/>
  <c r="D703" i="1"/>
  <c r="O702" i="1"/>
  <c r="H702" i="1"/>
  <c r="D702" i="1"/>
  <c r="H701" i="1"/>
  <c r="D701" i="1"/>
  <c r="H700" i="1"/>
  <c r="D700" i="1"/>
  <c r="H699" i="1"/>
  <c r="D699" i="1"/>
  <c r="H698" i="1"/>
  <c r="D698" i="1"/>
  <c r="H697" i="1"/>
  <c r="D697" i="1"/>
  <c r="O696" i="1"/>
  <c r="O706" i="1" s="1"/>
  <c r="H696" i="1"/>
  <c r="D696" i="1"/>
  <c r="H695" i="1"/>
  <c r="D695" i="1"/>
  <c r="H694" i="1"/>
  <c r="D694" i="1"/>
  <c r="H693" i="1"/>
  <c r="D693" i="1"/>
  <c r="O692" i="1"/>
  <c r="N692" i="1"/>
  <c r="N696" i="1" s="1"/>
  <c r="H692" i="1"/>
  <c r="D692" i="1"/>
  <c r="H691" i="1"/>
  <c r="D691" i="1"/>
  <c r="H690" i="1"/>
  <c r="D690" i="1"/>
  <c r="A690" i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V689" i="1"/>
  <c r="V690" i="1" s="1"/>
  <c r="K690" i="1" s="1"/>
  <c r="H689" i="1"/>
  <c r="D689" i="1"/>
  <c r="M684" i="1"/>
  <c r="M683" i="1"/>
  <c r="M682" i="1"/>
  <c r="B682" i="1"/>
  <c r="M681" i="1"/>
  <c r="B681" i="1"/>
  <c r="L678" i="1"/>
  <c r="A678" i="1"/>
  <c r="B629" i="1"/>
  <c r="H628" i="1"/>
  <c r="D628" i="1"/>
  <c r="O627" i="1"/>
  <c r="H627" i="1"/>
  <c r="D627" i="1"/>
  <c r="H626" i="1"/>
  <c r="D626" i="1"/>
  <c r="H625" i="1"/>
  <c r="D625" i="1"/>
  <c r="H624" i="1"/>
  <c r="D624" i="1"/>
  <c r="H623" i="1"/>
  <c r="D623" i="1"/>
  <c r="H622" i="1"/>
  <c r="D622" i="1"/>
  <c r="H621" i="1"/>
  <c r="D621" i="1"/>
  <c r="H620" i="1"/>
  <c r="D620" i="1"/>
  <c r="H619" i="1"/>
  <c r="D619" i="1"/>
  <c r="H618" i="1"/>
  <c r="D618" i="1"/>
  <c r="O617" i="1"/>
  <c r="O621" i="1" s="1"/>
  <c r="O631" i="1" s="1"/>
  <c r="N617" i="1"/>
  <c r="N621" i="1" s="1"/>
  <c r="H617" i="1"/>
  <c r="D617" i="1"/>
  <c r="H616" i="1"/>
  <c r="D616" i="1"/>
  <c r="H615" i="1"/>
  <c r="D615" i="1"/>
  <c r="A615" i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V614" i="1"/>
  <c r="V615" i="1" s="1"/>
  <c r="K615" i="1" s="1"/>
  <c r="K614" i="1"/>
  <c r="H614" i="1"/>
  <c r="D614" i="1"/>
  <c r="M609" i="1"/>
  <c r="M608" i="1"/>
  <c r="M607" i="1"/>
  <c r="B607" i="1"/>
  <c r="M606" i="1"/>
  <c r="B606" i="1"/>
  <c r="L603" i="1"/>
  <c r="A603" i="1"/>
  <c r="B554" i="1"/>
  <c r="H553" i="1"/>
  <c r="D553" i="1"/>
  <c r="O552" i="1"/>
  <c r="H552" i="1"/>
  <c r="D552" i="1"/>
  <c r="H551" i="1"/>
  <c r="D551" i="1"/>
  <c r="H550" i="1"/>
  <c r="D550" i="1"/>
  <c r="H549" i="1"/>
  <c r="D549" i="1"/>
  <c r="H548" i="1"/>
  <c r="D548" i="1"/>
  <c r="H547" i="1"/>
  <c r="D547" i="1"/>
  <c r="H546" i="1"/>
  <c r="D546" i="1"/>
  <c r="H545" i="1"/>
  <c r="D545" i="1"/>
  <c r="H544" i="1"/>
  <c r="D544" i="1"/>
  <c r="H543" i="1"/>
  <c r="D543" i="1"/>
  <c r="O542" i="1"/>
  <c r="O546" i="1" s="1"/>
  <c r="O556" i="1" s="1"/>
  <c r="N542" i="1"/>
  <c r="N546" i="1" s="1"/>
  <c r="H542" i="1"/>
  <c r="D542" i="1"/>
  <c r="H541" i="1"/>
  <c r="D541" i="1"/>
  <c r="H540" i="1"/>
  <c r="D540" i="1"/>
  <c r="A540" i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V539" i="1"/>
  <c r="K539" i="1" s="1"/>
  <c r="H539" i="1"/>
  <c r="D539" i="1"/>
  <c r="M534" i="1"/>
  <c r="M533" i="1"/>
  <c r="M532" i="1"/>
  <c r="B532" i="1"/>
  <c r="M531" i="1"/>
  <c r="B531" i="1"/>
  <c r="L528" i="1"/>
  <c r="A528" i="1"/>
  <c r="B479" i="1"/>
  <c r="H478" i="1"/>
  <c r="D478" i="1"/>
  <c r="O477" i="1"/>
  <c r="H477" i="1"/>
  <c r="D477" i="1"/>
  <c r="H476" i="1"/>
  <c r="D476" i="1"/>
  <c r="H475" i="1"/>
  <c r="D475" i="1"/>
  <c r="H474" i="1"/>
  <c r="D474" i="1"/>
  <c r="H473" i="1"/>
  <c r="D473" i="1"/>
  <c r="H472" i="1"/>
  <c r="D472" i="1"/>
  <c r="H471" i="1"/>
  <c r="D471" i="1"/>
  <c r="H470" i="1"/>
  <c r="D470" i="1"/>
  <c r="H469" i="1"/>
  <c r="D469" i="1"/>
  <c r="H468" i="1"/>
  <c r="D468" i="1"/>
  <c r="O467" i="1"/>
  <c r="O471" i="1" s="1"/>
  <c r="O481" i="1" s="1"/>
  <c r="N467" i="1"/>
  <c r="N471" i="1" s="1"/>
  <c r="H467" i="1"/>
  <c r="D467" i="1"/>
  <c r="H466" i="1"/>
  <c r="D466" i="1"/>
  <c r="H465" i="1"/>
  <c r="D465" i="1"/>
  <c r="A465" i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V464" i="1"/>
  <c r="K464" i="1" s="1"/>
  <c r="H464" i="1"/>
  <c r="D464" i="1"/>
  <c r="M459" i="1"/>
  <c r="M458" i="1"/>
  <c r="M457" i="1"/>
  <c r="B457" i="1"/>
  <c r="M456" i="1"/>
  <c r="B456" i="1"/>
  <c r="L453" i="1"/>
  <c r="A453" i="1"/>
  <c r="B404" i="1"/>
  <c r="H403" i="1"/>
  <c r="D403" i="1"/>
  <c r="O402" i="1"/>
  <c r="H402" i="1"/>
  <c r="D402" i="1"/>
  <c r="H401" i="1"/>
  <c r="D401" i="1"/>
  <c r="H400" i="1"/>
  <c r="D400" i="1"/>
  <c r="H399" i="1"/>
  <c r="D399" i="1"/>
  <c r="H398" i="1"/>
  <c r="D398" i="1"/>
  <c r="A398" i="1"/>
  <c r="A399" i="1" s="1"/>
  <c r="A400" i="1" s="1"/>
  <c r="A401" i="1" s="1"/>
  <c r="A402" i="1" s="1"/>
  <c r="H397" i="1"/>
  <c r="D397" i="1"/>
  <c r="H396" i="1"/>
  <c r="D396" i="1"/>
  <c r="H395" i="1"/>
  <c r="D395" i="1"/>
  <c r="H394" i="1"/>
  <c r="D394" i="1"/>
  <c r="H393" i="1"/>
  <c r="D393" i="1"/>
  <c r="A393" i="1"/>
  <c r="A394" i="1" s="1"/>
  <c r="A395" i="1" s="1"/>
  <c r="A396" i="1" s="1"/>
  <c r="A397" i="1" s="1"/>
  <c r="O392" i="1"/>
  <c r="O396" i="1" s="1"/>
  <c r="N392" i="1"/>
  <c r="N396" i="1" s="1"/>
  <c r="H392" i="1"/>
  <c r="D392" i="1"/>
  <c r="H391" i="1"/>
  <c r="D391" i="1"/>
  <c r="H390" i="1"/>
  <c r="D390" i="1"/>
  <c r="A390" i="1"/>
  <c r="A391" i="1" s="1"/>
  <c r="A392" i="1" s="1"/>
  <c r="V389" i="1"/>
  <c r="V390" i="1" s="1"/>
  <c r="H389" i="1"/>
  <c r="D389" i="1"/>
  <c r="M384" i="1"/>
  <c r="M383" i="1"/>
  <c r="M382" i="1"/>
  <c r="B382" i="1"/>
  <c r="M381" i="1"/>
  <c r="B381" i="1"/>
  <c r="L378" i="1"/>
  <c r="A378" i="1"/>
  <c r="B329" i="1"/>
  <c r="H328" i="1"/>
  <c r="D328" i="1"/>
  <c r="O327" i="1"/>
  <c r="H327" i="1"/>
  <c r="D327" i="1"/>
  <c r="H326" i="1"/>
  <c r="D326" i="1"/>
  <c r="H325" i="1"/>
  <c r="D325" i="1"/>
  <c r="H324" i="1"/>
  <c r="D324" i="1"/>
  <c r="H323" i="1"/>
  <c r="D323" i="1"/>
  <c r="H322" i="1"/>
  <c r="D322" i="1"/>
  <c r="H321" i="1"/>
  <c r="D321" i="1"/>
  <c r="H320" i="1"/>
  <c r="D320" i="1"/>
  <c r="H319" i="1"/>
  <c r="D319" i="1"/>
  <c r="H318" i="1"/>
  <c r="D318" i="1"/>
  <c r="O317" i="1"/>
  <c r="O321" i="1" s="1"/>
  <c r="N317" i="1"/>
  <c r="N321" i="1" s="1"/>
  <c r="H317" i="1"/>
  <c r="D317" i="1"/>
  <c r="A317" i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H316" i="1"/>
  <c r="D316" i="1"/>
  <c r="H315" i="1"/>
  <c r="D315" i="1"/>
  <c r="A315" i="1"/>
  <c r="A316" i="1" s="1"/>
  <c r="V314" i="1"/>
  <c r="V315" i="1" s="1"/>
  <c r="K314" i="1"/>
  <c r="H314" i="1"/>
  <c r="E314" i="1"/>
  <c r="D314" i="1"/>
  <c r="M309" i="1"/>
  <c r="M308" i="1"/>
  <c r="M307" i="1"/>
  <c r="B307" i="1"/>
  <c r="M306" i="1"/>
  <c r="B306" i="1"/>
  <c r="L303" i="1"/>
  <c r="A303" i="1"/>
  <c r="B254" i="1"/>
  <c r="H253" i="1"/>
  <c r="D253" i="1"/>
  <c r="O252" i="1"/>
  <c r="H252" i="1"/>
  <c r="D252" i="1"/>
  <c r="H251" i="1"/>
  <c r="D251" i="1"/>
  <c r="H250" i="1"/>
  <c r="D250" i="1"/>
  <c r="H249" i="1"/>
  <c r="D249" i="1"/>
  <c r="H248" i="1"/>
  <c r="D248" i="1"/>
  <c r="H247" i="1"/>
  <c r="D247" i="1"/>
  <c r="H246" i="1"/>
  <c r="D246" i="1"/>
  <c r="H245" i="1"/>
  <c r="D245" i="1"/>
  <c r="H244" i="1"/>
  <c r="D244" i="1"/>
  <c r="A244" i="1"/>
  <c r="A245" i="1" s="1"/>
  <c r="A246" i="1" s="1"/>
  <c r="A247" i="1" s="1"/>
  <c r="A248" i="1" s="1"/>
  <c r="A249" i="1" s="1"/>
  <c r="A250" i="1" s="1"/>
  <c r="A251" i="1" s="1"/>
  <c r="A252" i="1" s="1"/>
  <c r="H243" i="1"/>
  <c r="D243" i="1"/>
  <c r="O242" i="1"/>
  <c r="O246" i="1" s="1"/>
  <c r="N242" i="1"/>
  <c r="N246" i="1" s="1"/>
  <c r="H242" i="1"/>
  <c r="D242" i="1"/>
  <c r="H241" i="1"/>
  <c r="D241" i="1"/>
  <c r="H240" i="1"/>
  <c r="D240" i="1"/>
  <c r="A240" i="1"/>
  <c r="A241" i="1" s="1"/>
  <c r="A242" i="1" s="1"/>
  <c r="A243" i="1" s="1"/>
  <c r="V239" i="1"/>
  <c r="K239" i="1" s="1"/>
  <c r="H239" i="1"/>
  <c r="D239" i="1"/>
  <c r="M234" i="1"/>
  <c r="M233" i="1"/>
  <c r="M232" i="1"/>
  <c r="B232" i="1"/>
  <c r="M231" i="1"/>
  <c r="B231" i="1"/>
  <c r="L228" i="1"/>
  <c r="A228" i="1"/>
  <c r="B179" i="1"/>
  <c r="H178" i="1"/>
  <c r="D178" i="1"/>
  <c r="O177" i="1"/>
  <c r="H177" i="1"/>
  <c r="D177" i="1"/>
  <c r="H176" i="1"/>
  <c r="D176" i="1"/>
  <c r="H175" i="1"/>
  <c r="D175" i="1"/>
  <c r="H174" i="1"/>
  <c r="D174" i="1"/>
  <c r="H173" i="1"/>
  <c r="D173" i="1"/>
  <c r="H172" i="1"/>
  <c r="D172" i="1"/>
  <c r="H171" i="1"/>
  <c r="D171" i="1"/>
  <c r="A171" i="1"/>
  <c r="A172" i="1" s="1"/>
  <c r="A173" i="1" s="1"/>
  <c r="A174" i="1" s="1"/>
  <c r="A175" i="1" s="1"/>
  <c r="A176" i="1" s="1"/>
  <c r="A177" i="1" s="1"/>
  <c r="H170" i="1"/>
  <c r="D170" i="1"/>
  <c r="A170" i="1"/>
  <c r="H169" i="1"/>
  <c r="D169" i="1"/>
  <c r="H168" i="1"/>
  <c r="D168" i="1"/>
  <c r="O167" i="1"/>
  <c r="O171" i="1" s="1"/>
  <c r="N167" i="1"/>
  <c r="N171" i="1" s="1"/>
  <c r="H167" i="1"/>
  <c r="D167" i="1"/>
  <c r="H166" i="1"/>
  <c r="D166" i="1"/>
  <c r="A166" i="1"/>
  <c r="A167" i="1" s="1"/>
  <c r="A168" i="1" s="1"/>
  <c r="A169" i="1" s="1"/>
  <c r="H165" i="1"/>
  <c r="D165" i="1"/>
  <c r="A165" i="1"/>
  <c r="V164" i="1"/>
  <c r="E164" i="1" s="1"/>
  <c r="H164" i="1"/>
  <c r="D164" i="1"/>
  <c r="M159" i="1"/>
  <c r="M158" i="1"/>
  <c r="M157" i="1"/>
  <c r="B157" i="1"/>
  <c r="M156" i="1"/>
  <c r="B156" i="1"/>
  <c r="L153" i="1"/>
  <c r="A153" i="1"/>
  <c r="B104" i="1"/>
  <c r="H103" i="1"/>
  <c r="D103" i="1"/>
  <c r="O102" i="1"/>
  <c r="H102" i="1"/>
  <c r="D102" i="1"/>
  <c r="H101" i="1"/>
  <c r="D101" i="1"/>
  <c r="H100" i="1"/>
  <c r="D100" i="1"/>
  <c r="H99" i="1"/>
  <c r="D99" i="1"/>
  <c r="H98" i="1"/>
  <c r="D98" i="1"/>
  <c r="H97" i="1"/>
  <c r="D97" i="1"/>
  <c r="H96" i="1"/>
  <c r="D96" i="1"/>
  <c r="H95" i="1"/>
  <c r="D95" i="1"/>
  <c r="H94" i="1"/>
  <c r="D94" i="1"/>
  <c r="H93" i="1"/>
  <c r="D93" i="1"/>
  <c r="O92" i="1"/>
  <c r="O96" i="1" s="1"/>
  <c r="N92" i="1"/>
  <c r="N96" i="1" s="1"/>
  <c r="H92" i="1"/>
  <c r="D92" i="1"/>
  <c r="H91" i="1"/>
  <c r="D91" i="1"/>
  <c r="H90" i="1"/>
  <c r="D90" i="1"/>
  <c r="A90" i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V89" i="1"/>
  <c r="K89" i="1" s="1"/>
  <c r="H89" i="1"/>
  <c r="D89" i="1"/>
  <c r="M84" i="1"/>
  <c r="M83" i="1"/>
  <c r="M82" i="1"/>
  <c r="B82" i="1"/>
  <c r="M81" i="1"/>
  <c r="B81" i="1"/>
  <c r="L78" i="1"/>
  <c r="A78" i="1"/>
  <c r="K1514" i="1" l="1"/>
  <c r="D1004" i="1"/>
  <c r="E1289" i="1"/>
  <c r="H1829" i="1"/>
  <c r="H1604" i="1"/>
  <c r="V1665" i="1"/>
  <c r="I1665" i="1" s="1"/>
  <c r="V1740" i="1"/>
  <c r="K914" i="1"/>
  <c r="H1079" i="1"/>
  <c r="I1289" i="1"/>
  <c r="E1364" i="1"/>
  <c r="F1364" i="1" s="1"/>
  <c r="E1514" i="1"/>
  <c r="F1739" i="1"/>
  <c r="V841" i="1"/>
  <c r="E841" i="1" s="1"/>
  <c r="F841" i="1" s="1"/>
  <c r="K1289" i="1"/>
  <c r="E614" i="1"/>
  <c r="F614" i="1" s="1"/>
  <c r="V915" i="1"/>
  <c r="K915" i="1" s="1"/>
  <c r="I1364" i="1"/>
  <c r="J1364" i="1" s="1"/>
  <c r="I1514" i="1"/>
  <c r="E1889" i="1"/>
  <c r="E2114" i="1"/>
  <c r="H2129" i="1"/>
  <c r="I614" i="1"/>
  <c r="I689" i="1"/>
  <c r="V1065" i="1"/>
  <c r="I1889" i="1"/>
  <c r="I2114" i="1"/>
  <c r="D1979" i="1"/>
  <c r="E839" i="1"/>
  <c r="F839" i="1" s="1"/>
  <c r="I1964" i="1"/>
  <c r="J1964" i="1" s="1"/>
  <c r="V1140" i="1"/>
  <c r="K1140" i="1" s="1"/>
  <c r="F1964" i="1"/>
  <c r="I839" i="1"/>
  <c r="J839" i="1" s="1"/>
  <c r="V1365" i="1"/>
  <c r="I914" i="1"/>
  <c r="J914" i="1" s="1"/>
  <c r="V1890" i="1"/>
  <c r="V2115" i="1"/>
  <c r="I2115" i="1" s="1"/>
  <c r="V765" i="1"/>
  <c r="K765" i="1" s="1"/>
  <c r="E1064" i="1"/>
  <c r="O406" i="1"/>
  <c r="K390" i="1"/>
  <c r="E390" i="1"/>
  <c r="F390" i="1" s="1"/>
  <c r="V391" i="1"/>
  <c r="K391" i="1" s="1"/>
  <c r="E389" i="1"/>
  <c r="I389" i="1"/>
  <c r="K389" i="1"/>
  <c r="O331" i="1"/>
  <c r="F314" i="1"/>
  <c r="O256" i="1"/>
  <c r="E22" i="16" s="1"/>
  <c r="V240" i="1"/>
  <c r="E240" i="1" s="1"/>
  <c r="F240" i="1" s="1"/>
  <c r="E239" i="1"/>
  <c r="F239" i="1" s="1"/>
  <c r="I239" i="1"/>
  <c r="J239" i="1" s="1"/>
  <c r="O181" i="1"/>
  <c r="O106" i="1"/>
  <c r="E89" i="1"/>
  <c r="F89" i="1" s="1"/>
  <c r="V1965" i="1"/>
  <c r="I1965" i="1" s="1"/>
  <c r="J1965" i="1" s="1"/>
  <c r="H2054" i="1"/>
  <c r="O2131" i="1"/>
  <c r="V316" i="1"/>
  <c r="I315" i="1"/>
  <c r="J315" i="1" s="1"/>
  <c r="E315" i="1"/>
  <c r="F315" i="1" s="1"/>
  <c r="V165" i="1"/>
  <c r="K315" i="1"/>
  <c r="F164" i="1"/>
  <c r="D179" i="1"/>
  <c r="D629" i="1"/>
  <c r="D329" i="1"/>
  <c r="I615" i="1"/>
  <c r="E615" i="1"/>
  <c r="F615" i="1" s="1"/>
  <c r="V616" i="1"/>
  <c r="H179" i="1"/>
  <c r="I164" i="1"/>
  <c r="J164" i="1" s="1"/>
  <c r="I391" i="1"/>
  <c r="J391" i="1" s="1"/>
  <c r="D479" i="1"/>
  <c r="H554" i="1"/>
  <c r="K164" i="1"/>
  <c r="H404" i="1"/>
  <c r="H329" i="1"/>
  <c r="E391" i="1"/>
  <c r="F391" i="1" s="1"/>
  <c r="V392" i="1"/>
  <c r="D254" i="1"/>
  <c r="K240" i="1"/>
  <c r="V241" i="1"/>
  <c r="I240" i="1"/>
  <c r="J240" i="1" s="1"/>
  <c r="J689" i="1"/>
  <c r="H704" i="1"/>
  <c r="H254" i="1"/>
  <c r="J615" i="1"/>
  <c r="H1004" i="1"/>
  <c r="I314" i="1"/>
  <c r="J314" i="1" s="1"/>
  <c r="E464" i="1"/>
  <c r="F464" i="1" s="1"/>
  <c r="H629" i="1"/>
  <c r="J614" i="1"/>
  <c r="K689" i="1"/>
  <c r="E689" i="1"/>
  <c r="F689" i="1" s="1"/>
  <c r="V465" i="1"/>
  <c r="H1304" i="1"/>
  <c r="I390" i="1"/>
  <c r="J390" i="1" s="1"/>
  <c r="H479" i="1"/>
  <c r="D554" i="1"/>
  <c r="F389" i="1"/>
  <c r="D404" i="1"/>
  <c r="I464" i="1"/>
  <c r="J464" i="1" s="1"/>
  <c r="J389" i="1"/>
  <c r="V540" i="1"/>
  <c r="I539" i="1"/>
  <c r="J539" i="1" s="1"/>
  <c r="E539" i="1"/>
  <c r="F539" i="1" s="1"/>
  <c r="V691" i="1"/>
  <c r="I690" i="1"/>
  <c r="J690" i="1" s="1"/>
  <c r="E690" i="1"/>
  <c r="F690" i="1" s="1"/>
  <c r="J840" i="1"/>
  <c r="J764" i="1"/>
  <c r="H779" i="1"/>
  <c r="D779" i="1"/>
  <c r="K764" i="1"/>
  <c r="I840" i="1"/>
  <c r="D929" i="1"/>
  <c r="V916" i="1"/>
  <c r="I915" i="1"/>
  <c r="J915" i="1" s="1"/>
  <c r="E915" i="1"/>
  <c r="F915" i="1" s="1"/>
  <c r="V1291" i="1"/>
  <c r="I1290" i="1"/>
  <c r="J1290" i="1" s="1"/>
  <c r="K1290" i="1"/>
  <c r="E1290" i="1"/>
  <c r="F1290" i="1" s="1"/>
  <c r="V842" i="1"/>
  <c r="D854" i="1"/>
  <c r="H929" i="1"/>
  <c r="D1154" i="1"/>
  <c r="D704" i="1"/>
  <c r="H854" i="1"/>
  <c r="F1064" i="1"/>
  <c r="D1079" i="1"/>
  <c r="H1154" i="1"/>
  <c r="D1229" i="1"/>
  <c r="H1229" i="1"/>
  <c r="I765" i="1"/>
  <c r="J765" i="1" s="1"/>
  <c r="V990" i="1"/>
  <c r="I989" i="1"/>
  <c r="J989" i="1" s="1"/>
  <c r="E989" i="1"/>
  <c r="F989" i="1" s="1"/>
  <c r="F764" i="1"/>
  <c r="E840" i="1"/>
  <c r="F840" i="1" s="1"/>
  <c r="J1289" i="1"/>
  <c r="E1440" i="1"/>
  <c r="F1440" i="1" s="1"/>
  <c r="K1440" i="1"/>
  <c r="V1441" i="1"/>
  <c r="I1440" i="1"/>
  <c r="J1440" i="1" s="1"/>
  <c r="V1516" i="1"/>
  <c r="I1515" i="1"/>
  <c r="J1515" i="1" s="1"/>
  <c r="E1515" i="1"/>
  <c r="K1515" i="1"/>
  <c r="J1064" i="1"/>
  <c r="D1379" i="1"/>
  <c r="H1379" i="1"/>
  <c r="H1454" i="1"/>
  <c r="E1139" i="1"/>
  <c r="F1139" i="1" s="1"/>
  <c r="V1215" i="1"/>
  <c r="I1214" i="1"/>
  <c r="J1214" i="1" s="1"/>
  <c r="E1214" i="1"/>
  <c r="F1214" i="1" s="1"/>
  <c r="D1454" i="1"/>
  <c r="F1289" i="1"/>
  <c r="D1304" i="1"/>
  <c r="F1515" i="1"/>
  <c r="D1604" i="1"/>
  <c r="H1529" i="1"/>
  <c r="E1664" i="1"/>
  <c r="F1664" i="1" s="1"/>
  <c r="K1740" i="1"/>
  <c r="V1741" i="1"/>
  <c r="I1740" i="1"/>
  <c r="E1740" i="1"/>
  <c r="F1740" i="1" s="1"/>
  <c r="D2054" i="1"/>
  <c r="F2039" i="1"/>
  <c r="J2115" i="1"/>
  <c r="E1439" i="1"/>
  <c r="F1439" i="1" s="1"/>
  <c r="J1514" i="1"/>
  <c r="K1589" i="1"/>
  <c r="V1590" i="1"/>
  <c r="I1589" i="1"/>
  <c r="J1589" i="1" s="1"/>
  <c r="E1589" i="1"/>
  <c r="I1664" i="1"/>
  <c r="J1664" i="1" s="1"/>
  <c r="V1666" i="1"/>
  <c r="D1904" i="1"/>
  <c r="F1889" i="1"/>
  <c r="E2115" i="1"/>
  <c r="F2115" i="1" s="1"/>
  <c r="K2115" i="1"/>
  <c r="J1889" i="1"/>
  <c r="I1439" i="1"/>
  <c r="J1439" i="1" s="1"/>
  <c r="H1754" i="1"/>
  <c r="D2129" i="1"/>
  <c r="F2114" i="1"/>
  <c r="V2116" i="1"/>
  <c r="H1679" i="1"/>
  <c r="J1665" i="1"/>
  <c r="H1979" i="1"/>
  <c r="D1529" i="1"/>
  <c r="E1665" i="1"/>
  <c r="F1665" i="1" s="1"/>
  <c r="K1665" i="1"/>
  <c r="D1829" i="1"/>
  <c r="H1904" i="1"/>
  <c r="F1514" i="1"/>
  <c r="F1589" i="1"/>
  <c r="D1679" i="1"/>
  <c r="J1740" i="1"/>
  <c r="E1890" i="1"/>
  <c r="F1890" i="1" s="1"/>
  <c r="K1890" i="1"/>
  <c r="K1964" i="1"/>
  <c r="D1754" i="1"/>
  <c r="E1814" i="1"/>
  <c r="F1814" i="1" s="1"/>
  <c r="E2039" i="1"/>
  <c r="J2114" i="1"/>
  <c r="I1814" i="1"/>
  <c r="J1814" i="1" s="1"/>
  <c r="V1815" i="1"/>
  <c r="I2039" i="1"/>
  <c r="J2039" i="1" s="1"/>
  <c r="V2040" i="1"/>
  <c r="I89" i="1"/>
  <c r="J89" i="1" s="1"/>
  <c r="V90" i="1"/>
  <c r="D104" i="1"/>
  <c r="H104" i="1"/>
  <c r="V14" i="1"/>
  <c r="M7" i="1"/>
  <c r="M6" i="1"/>
  <c r="B7" i="1"/>
  <c r="B6" i="1"/>
  <c r="I841" i="1" l="1"/>
  <c r="J841" i="1" s="1"/>
  <c r="K1365" i="1"/>
  <c r="I1365" i="1"/>
  <c r="J1365" i="1" s="1"/>
  <c r="E1365" i="1"/>
  <c r="F1365" i="1" s="1"/>
  <c r="V1366" i="1"/>
  <c r="K1065" i="1"/>
  <c r="V1066" i="1"/>
  <c r="I1065" i="1"/>
  <c r="J1065" i="1" s="1"/>
  <c r="E1065" i="1"/>
  <c r="F1065" i="1" s="1"/>
  <c r="V766" i="1"/>
  <c r="K766" i="1" s="1"/>
  <c r="E1140" i="1"/>
  <c r="F1140" i="1" s="1"/>
  <c r="K841" i="1"/>
  <c r="E765" i="1"/>
  <c r="F765" i="1" s="1"/>
  <c r="I1140" i="1"/>
  <c r="J1140" i="1" s="1"/>
  <c r="I1890" i="1"/>
  <c r="J1890" i="1" s="1"/>
  <c r="V1891" i="1"/>
  <c r="V1141" i="1"/>
  <c r="V1142" i="1" s="1"/>
  <c r="K1965" i="1"/>
  <c r="V1966" i="1"/>
  <c r="E1966" i="1" s="1"/>
  <c r="F1966" i="1" s="1"/>
  <c r="E1965" i="1"/>
  <c r="F1965" i="1" s="1"/>
  <c r="E14" i="1"/>
  <c r="K14" i="1"/>
  <c r="I1666" i="1"/>
  <c r="J1666" i="1" s="1"/>
  <c r="E1666" i="1"/>
  <c r="F1666" i="1" s="1"/>
  <c r="V1667" i="1"/>
  <c r="K1666" i="1"/>
  <c r="V1517" i="1"/>
  <c r="K1516" i="1"/>
  <c r="I1516" i="1"/>
  <c r="J1516" i="1" s="1"/>
  <c r="E1516" i="1"/>
  <c r="F1516" i="1" s="1"/>
  <c r="K2040" i="1"/>
  <c r="V2041" i="1"/>
  <c r="I2040" i="1"/>
  <c r="J2040" i="1" s="1"/>
  <c r="E2040" i="1"/>
  <c r="F2040" i="1" s="1"/>
  <c r="K1815" i="1"/>
  <c r="V1816" i="1"/>
  <c r="I1815" i="1"/>
  <c r="J1815" i="1" s="1"/>
  <c r="E1815" i="1"/>
  <c r="F1815" i="1" s="1"/>
  <c r="V1591" i="1"/>
  <c r="I1590" i="1"/>
  <c r="J1590" i="1" s="1"/>
  <c r="E1590" i="1"/>
  <c r="F1590" i="1" s="1"/>
  <c r="K1590" i="1"/>
  <c r="I1441" i="1"/>
  <c r="J1441" i="1" s="1"/>
  <c r="E1441" i="1"/>
  <c r="F1441" i="1" s="1"/>
  <c r="K1441" i="1"/>
  <c r="V1442" i="1"/>
  <c r="E540" i="1"/>
  <c r="F540" i="1" s="1"/>
  <c r="K540" i="1"/>
  <c r="V541" i="1"/>
  <c r="I540" i="1"/>
  <c r="J540" i="1" s="1"/>
  <c r="V1742" i="1"/>
  <c r="K1741" i="1"/>
  <c r="I1741" i="1"/>
  <c r="J1741" i="1" s="1"/>
  <c r="E1741" i="1"/>
  <c r="F1741" i="1" s="1"/>
  <c r="K465" i="1"/>
  <c r="E465" i="1"/>
  <c r="F465" i="1" s="1"/>
  <c r="V466" i="1"/>
  <c r="I465" i="1"/>
  <c r="J465" i="1" s="1"/>
  <c r="E616" i="1"/>
  <c r="F616" i="1" s="1"/>
  <c r="K616" i="1"/>
  <c r="I616" i="1"/>
  <c r="J616" i="1" s="1"/>
  <c r="V617" i="1"/>
  <c r="E990" i="1"/>
  <c r="F990" i="1" s="1"/>
  <c r="K990" i="1"/>
  <c r="V991" i="1"/>
  <c r="I990" i="1"/>
  <c r="J990" i="1" s="1"/>
  <c r="V843" i="1"/>
  <c r="K842" i="1"/>
  <c r="I842" i="1"/>
  <c r="J842" i="1" s="1"/>
  <c r="E842" i="1"/>
  <c r="F842" i="1" s="1"/>
  <c r="I2116" i="1"/>
  <c r="J2116" i="1" s="1"/>
  <c r="E2116" i="1"/>
  <c r="F2116" i="1" s="1"/>
  <c r="K2116" i="1"/>
  <c r="V2117" i="1"/>
  <c r="I392" i="1"/>
  <c r="J392" i="1" s="1"/>
  <c r="K392" i="1"/>
  <c r="V393" i="1"/>
  <c r="E392" i="1"/>
  <c r="F392" i="1" s="1"/>
  <c r="K165" i="1"/>
  <c r="V166" i="1"/>
  <c r="I165" i="1"/>
  <c r="J165" i="1" s="1"/>
  <c r="E165" i="1"/>
  <c r="F165" i="1" s="1"/>
  <c r="V917" i="1"/>
  <c r="K916" i="1"/>
  <c r="I916" i="1"/>
  <c r="J916" i="1" s="1"/>
  <c r="E916" i="1"/>
  <c r="F916" i="1" s="1"/>
  <c r="V692" i="1"/>
  <c r="K691" i="1"/>
  <c r="I691" i="1"/>
  <c r="J691" i="1" s="1"/>
  <c r="E691" i="1"/>
  <c r="F691" i="1" s="1"/>
  <c r="E241" i="1"/>
  <c r="F241" i="1" s="1"/>
  <c r="V242" i="1"/>
  <c r="K241" i="1"/>
  <c r="I241" i="1"/>
  <c r="J241" i="1" s="1"/>
  <c r="E1215" i="1"/>
  <c r="F1215" i="1" s="1"/>
  <c r="K1215" i="1"/>
  <c r="V1216" i="1"/>
  <c r="I1215" i="1"/>
  <c r="J1215" i="1" s="1"/>
  <c r="V1367" i="1"/>
  <c r="K1366" i="1"/>
  <c r="E1366" i="1"/>
  <c r="F1366" i="1" s="1"/>
  <c r="I1366" i="1"/>
  <c r="J1366" i="1" s="1"/>
  <c r="E1291" i="1"/>
  <c r="F1291" i="1" s="1"/>
  <c r="I1291" i="1"/>
  <c r="J1291" i="1" s="1"/>
  <c r="K1291" i="1"/>
  <c r="V1292" i="1"/>
  <c r="I316" i="1"/>
  <c r="J316" i="1" s="1"/>
  <c r="E316" i="1"/>
  <c r="F316" i="1" s="1"/>
  <c r="K316" i="1"/>
  <c r="V317" i="1"/>
  <c r="E90" i="1"/>
  <c r="F90" i="1" s="1"/>
  <c r="I90" i="1"/>
  <c r="J90" i="1" s="1"/>
  <c r="K90" i="1"/>
  <c r="V91" i="1"/>
  <c r="I14" i="1"/>
  <c r="V15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F47" i="16"/>
  <c r="H47" i="16" s="1"/>
  <c r="B47" i="16"/>
  <c r="A47" i="16"/>
  <c r="F46" i="16"/>
  <c r="H46" i="16" s="1"/>
  <c r="B46" i="16"/>
  <c r="A46" i="16"/>
  <c r="F45" i="16"/>
  <c r="H45" i="16" s="1"/>
  <c r="B45" i="16"/>
  <c r="A45" i="16"/>
  <c r="F44" i="16"/>
  <c r="H44" i="16" s="1"/>
  <c r="B44" i="16"/>
  <c r="A44" i="16"/>
  <c r="F43" i="16"/>
  <c r="H43" i="16" s="1"/>
  <c r="B43" i="16"/>
  <c r="A43" i="16"/>
  <c r="E766" i="1" l="1"/>
  <c r="F766" i="1" s="1"/>
  <c r="V767" i="1"/>
  <c r="K1891" i="1"/>
  <c r="V1892" i="1"/>
  <c r="I1891" i="1"/>
  <c r="J1891" i="1" s="1"/>
  <c r="E1891" i="1"/>
  <c r="F1891" i="1" s="1"/>
  <c r="I766" i="1"/>
  <c r="J766" i="1" s="1"/>
  <c r="E1066" i="1"/>
  <c r="F1066" i="1" s="1"/>
  <c r="K1066" i="1"/>
  <c r="I1066" i="1"/>
  <c r="J1066" i="1" s="1"/>
  <c r="V1067" i="1"/>
  <c r="E1141" i="1"/>
  <c r="F1141" i="1" s="1"/>
  <c r="I1141" i="1"/>
  <c r="J1141" i="1" s="1"/>
  <c r="K1141" i="1"/>
  <c r="K1966" i="1"/>
  <c r="V1967" i="1"/>
  <c r="K1967" i="1" s="1"/>
  <c r="I1966" i="1"/>
  <c r="J1966" i="1" s="1"/>
  <c r="I15" i="1"/>
  <c r="J15" i="1" s="1"/>
  <c r="K15" i="1"/>
  <c r="V318" i="1"/>
  <c r="K317" i="1"/>
  <c r="I317" i="1"/>
  <c r="J317" i="1" s="1"/>
  <c r="E317" i="1"/>
  <c r="F317" i="1" s="1"/>
  <c r="V768" i="1"/>
  <c r="I767" i="1"/>
  <c r="J767" i="1" s="1"/>
  <c r="E767" i="1"/>
  <c r="F767" i="1" s="1"/>
  <c r="K767" i="1"/>
  <c r="K393" i="1"/>
  <c r="I393" i="1"/>
  <c r="J393" i="1" s="1"/>
  <c r="V394" i="1"/>
  <c r="E393" i="1"/>
  <c r="F393" i="1" s="1"/>
  <c r="V1143" i="1"/>
  <c r="K1142" i="1"/>
  <c r="I1142" i="1"/>
  <c r="J1142" i="1" s="1"/>
  <c r="E1142" i="1"/>
  <c r="F1142" i="1" s="1"/>
  <c r="K843" i="1"/>
  <c r="V844" i="1"/>
  <c r="I843" i="1"/>
  <c r="J843" i="1" s="1"/>
  <c r="E843" i="1"/>
  <c r="F843" i="1" s="1"/>
  <c r="V243" i="1"/>
  <c r="K242" i="1"/>
  <c r="I242" i="1"/>
  <c r="J242" i="1" s="1"/>
  <c r="E242" i="1"/>
  <c r="F242" i="1" s="1"/>
  <c r="V618" i="1"/>
  <c r="K617" i="1"/>
  <c r="I617" i="1"/>
  <c r="J617" i="1" s="1"/>
  <c r="E617" i="1"/>
  <c r="F617" i="1" s="1"/>
  <c r="I1591" i="1"/>
  <c r="J1591" i="1" s="1"/>
  <c r="V1592" i="1"/>
  <c r="E1591" i="1"/>
  <c r="F1591" i="1" s="1"/>
  <c r="K1591" i="1"/>
  <c r="V2118" i="1"/>
  <c r="K2117" i="1"/>
  <c r="I2117" i="1"/>
  <c r="J2117" i="1" s="1"/>
  <c r="E2117" i="1"/>
  <c r="F2117" i="1" s="1"/>
  <c r="V1368" i="1"/>
  <c r="K1367" i="1"/>
  <c r="I1367" i="1"/>
  <c r="J1367" i="1" s="1"/>
  <c r="E1367" i="1"/>
  <c r="F1367" i="1" s="1"/>
  <c r="I991" i="1"/>
  <c r="J991" i="1" s="1"/>
  <c r="K991" i="1"/>
  <c r="E991" i="1"/>
  <c r="F991" i="1" s="1"/>
  <c r="V992" i="1"/>
  <c r="I1216" i="1"/>
  <c r="J1216" i="1" s="1"/>
  <c r="K1216" i="1"/>
  <c r="V1217" i="1"/>
  <c r="E1216" i="1"/>
  <c r="F1216" i="1" s="1"/>
  <c r="V693" i="1"/>
  <c r="K692" i="1"/>
  <c r="I692" i="1"/>
  <c r="J692" i="1" s="1"/>
  <c r="E692" i="1"/>
  <c r="F692" i="1" s="1"/>
  <c r="V1743" i="1"/>
  <c r="K1742" i="1"/>
  <c r="I1742" i="1"/>
  <c r="J1742" i="1" s="1"/>
  <c r="E1742" i="1"/>
  <c r="F1742" i="1" s="1"/>
  <c r="I541" i="1"/>
  <c r="J541" i="1" s="1"/>
  <c r="K541" i="1"/>
  <c r="V542" i="1"/>
  <c r="E541" i="1"/>
  <c r="F541" i="1" s="1"/>
  <c r="E2041" i="1"/>
  <c r="F2041" i="1" s="1"/>
  <c r="I2041" i="1"/>
  <c r="J2041" i="1" s="1"/>
  <c r="K2041" i="1"/>
  <c r="V2042" i="1"/>
  <c r="I1667" i="1"/>
  <c r="J1667" i="1" s="1"/>
  <c r="E1667" i="1"/>
  <c r="F1667" i="1" s="1"/>
  <c r="V1668" i="1"/>
  <c r="K1667" i="1"/>
  <c r="E1816" i="1"/>
  <c r="F1816" i="1" s="1"/>
  <c r="I1816" i="1"/>
  <c r="J1816" i="1" s="1"/>
  <c r="K1816" i="1"/>
  <c r="V1817" i="1"/>
  <c r="I1292" i="1"/>
  <c r="J1292" i="1" s="1"/>
  <c r="K1292" i="1"/>
  <c r="E1292" i="1"/>
  <c r="F1292" i="1" s="1"/>
  <c r="V1293" i="1"/>
  <c r="V918" i="1"/>
  <c r="K917" i="1"/>
  <c r="I917" i="1"/>
  <c r="J917" i="1" s="1"/>
  <c r="E917" i="1"/>
  <c r="F917" i="1" s="1"/>
  <c r="V467" i="1"/>
  <c r="K466" i="1"/>
  <c r="I466" i="1"/>
  <c r="J466" i="1" s="1"/>
  <c r="E466" i="1"/>
  <c r="F466" i="1" s="1"/>
  <c r="V1443" i="1"/>
  <c r="K1442" i="1"/>
  <c r="I1442" i="1"/>
  <c r="J1442" i="1" s="1"/>
  <c r="E1442" i="1"/>
  <c r="F1442" i="1" s="1"/>
  <c r="I166" i="1"/>
  <c r="J166" i="1" s="1"/>
  <c r="V167" i="1"/>
  <c r="K166" i="1"/>
  <c r="E166" i="1"/>
  <c r="F166" i="1" s="1"/>
  <c r="I1517" i="1"/>
  <c r="J1517" i="1" s="1"/>
  <c r="K1517" i="1"/>
  <c r="E1517" i="1"/>
  <c r="F1517" i="1" s="1"/>
  <c r="V1518" i="1"/>
  <c r="I91" i="1"/>
  <c r="J91" i="1" s="1"/>
  <c r="E91" i="1"/>
  <c r="F91" i="1" s="1"/>
  <c r="V92" i="1"/>
  <c r="K91" i="1"/>
  <c r="E15" i="1"/>
  <c r="F15" i="1" s="1"/>
  <c r="V16" i="1"/>
  <c r="E45" i="16"/>
  <c r="E47" i="16"/>
  <c r="I1067" i="1" l="1"/>
  <c r="J1067" i="1" s="1"/>
  <c r="K1067" i="1"/>
  <c r="E1067" i="1"/>
  <c r="F1067" i="1" s="1"/>
  <c r="V1068" i="1"/>
  <c r="E1892" i="1"/>
  <c r="F1892" i="1" s="1"/>
  <c r="K1892" i="1"/>
  <c r="I1892" i="1"/>
  <c r="J1892" i="1" s="1"/>
  <c r="V1893" i="1"/>
  <c r="V1968" i="1"/>
  <c r="V1969" i="1" s="1"/>
  <c r="E1967" i="1"/>
  <c r="F1967" i="1" s="1"/>
  <c r="I1967" i="1"/>
  <c r="J1967" i="1" s="1"/>
  <c r="I16" i="1"/>
  <c r="J16" i="1" s="1"/>
  <c r="K16" i="1"/>
  <c r="V468" i="1"/>
  <c r="K467" i="1"/>
  <c r="I467" i="1"/>
  <c r="J467" i="1" s="1"/>
  <c r="E467" i="1"/>
  <c r="F467" i="1" s="1"/>
  <c r="K2118" i="1"/>
  <c r="V2119" i="1"/>
  <c r="I2118" i="1"/>
  <c r="J2118" i="1" s="1"/>
  <c r="E2118" i="1"/>
  <c r="F2118" i="1" s="1"/>
  <c r="V244" i="1"/>
  <c r="I243" i="1"/>
  <c r="J243" i="1" s="1"/>
  <c r="E243" i="1"/>
  <c r="F243" i="1" s="1"/>
  <c r="K243" i="1"/>
  <c r="I1817" i="1"/>
  <c r="J1817" i="1" s="1"/>
  <c r="E1817" i="1"/>
  <c r="F1817" i="1" s="1"/>
  <c r="K1817" i="1"/>
  <c r="V1818" i="1"/>
  <c r="K1668" i="1"/>
  <c r="V1669" i="1"/>
  <c r="I1668" i="1"/>
  <c r="J1668" i="1" s="1"/>
  <c r="E1668" i="1"/>
  <c r="F1668" i="1" s="1"/>
  <c r="K768" i="1"/>
  <c r="I768" i="1"/>
  <c r="J768" i="1" s="1"/>
  <c r="V769" i="1"/>
  <c r="E768" i="1"/>
  <c r="F768" i="1" s="1"/>
  <c r="K844" i="1"/>
  <c r="V845" i="1"/>
  <c r="I844" i="1"/>
  <c r="J844" i="1" s="1"/>
  <c r="E844" i="1"/>
  <c r="F844" i="1" s="1"/>
  <c r="E1592" i="1"/>
  <c r="F1592" i="1" s="1"/>
  <c r="I1592" i="1"/>
  <c r="J1592" i="1" s="1"/>
  <c r="V1593" i="1"/>
  <c r="K1592" i="1"/>
  <c r="E992" i="1"/>
  <c r="F992" i="1" s="1"/>
  <c r="K992" i="1"/>
  <c r="I992" i="1"/>
  <c r="J992" i="1" s="1"/>
  <c r="V993" i="1"/>
  <c r="V168" i="1"/>
  <c r="K167" i="1"/>
  <c r="I167" i="1"/>
  <c r="J167" i="1" s="1"/>
  <c r="E167" i="1"/>
  <c r="F167" i="1" s="1"/>
  <c r="V919" i="1"/>
  <c r="I918" i="1"/>
  <c r="J918" i="1" s="1"/>
  <c r="E918" i="1"/>
  <c r="F918" i="1" s="1"/>
  <c r="K918" i="1"/>
  <c r="E1743" i="1"/>
  <c r="F1743" i="1" s="1"/>
  <c r="V1744" i="1"/>
  <c r="I1743" i="1"/>
  <c r="J1743" i="1" s="1"/>
  <c r="K1743" i="1"/>
  <c r="V1519" i="1"/>
  <c r="K1518" i="1"/>
  <c r="I1518" i="1"/>
  <c r="J1518" i="1" s="1"/>
  <c r="E1518" i="1"/>
  <c r="F1518" i="1" s="1"/>
  <c r="K1293" i="1"/>
  <c r="E1293" i="1"/>
  <c r="F1293" i="1" s="1"/>
  <c r="I1293" i="1"/>
  <c r="J1293" i="1" s="1"/>
  <c r="V1294" i="1"/>
  <c r="I2042" i="1"/>
  <c r="J2042" i="1" s="1"/>
  <c r="E2042" i="1"/>
  <c r="F2042" i="1" s="1"/>
  <c r="V2043" i="1"/>
  <c r="K2042" i="1"/>
  <c r="V1144" i="1"/>
  <c r="I1143" i="1"/>
  <c r="J1143" i="1" s="1"/>
  <c r="K1143" i="1"/>
  <c r="E1143" i="1"/>
  <c r="F1143" i="1" s="1"/>
  <c r="V1444" i="1"/>
  <c r="I1443" i="1"/>
  <c r="J1443" i="1" s="1"/>
  <c r="E1443" i="1"/>
  <c r="F1443" i="1" s="1"/>
  <c r="K1443" i="1"/>
  <c r="V694" i="1"/>
  <c r="I693" i="1"/>
  <c r="J693" i="1" s="1"/>
  <c r="K693" i="1"/>
  <c r="E693" i="1"/>
  <c r="F693" i="1" s="1"/>
  <c r="V1369" i="1"/>
  <c r="I1368" i="1"/>
  <c r="J1368" i="1" s="1"/>
  <c r="E1368" i="1"/>
  <c r="F1368" i="1" s="1"/>
  <c r="K1368" i="1"/>
  <c r="K618" i="1"/>
  <c r="V619" i="1"/>
  <c r="I618" i="1"/>
  <c r="J618" i="1" s="1"/>
  <c r="E618" i="1"/>
  <c r="F618" i="1" s="1"/>
  <c r="K394" i="1"/>
  <c r="I394" i="1"/>
  <c r="J394" i="1" s="1"/>
  <c r="V395" i="1"/>
  <c r="E394" i="1"/>
  <c r="F394" i="1" s="1"/>
  <c r="K318" i="1"/>
  <c r="V319" i="1"/>
  <c r="I318" i="1"/>
  <c r="J318" i="1" s="1"/>
  <c r="E318" i="1"/>
  <c r="F318" i="1" s="1"/>
  <c r="E542" i="1"/>
  <c r="F542" i="1" s="1"/>
  <c r="I542" i="1"/>
  <c r="J542" i="1" s="1"/>
  <c r="V543" i="1"/>
  <c r="K542" i="1"/>
  <c r="I1217" i="1"/>
  <c r="J1217" i="1" s="1"/>
  <c r="E1217" i="1"/>
  <c r="F1217" i="1" s="1"/>
  <c r="K1217" i="1"/>
  <c r="V1218" i="1"/>
  <c r="V93" i="1"/>
  <c r="K92" i="1"/>
  <c r="I92" i="1"/>
  <c r="J92" i="1" s="1"/>
  <c r="E92" i="1"/>
  <c r="F92" i="1" s="1"/>
  <c r="V17" i="1"/>
  <c r="E16" i="1"/>
  <c r="F16" i="1" s="1"/>
  <c r="E46" i="16"/>
  <c r="E44" i="16"/>
  <c r="E43" i="16"/>
  <c r="K1893" i="1" l="1"/>
  <c r="V1894" i="1"/>
  <c r="I1893" i="1"/>
  <c r="J1893" i="1" s="1"/>
  <c r="E1893" i="1"/>
  <c r="F1893" i="1" s="1"/>
  <c r="I1068" i="1"/>
  <c r="J1068" i="1" s="1"/>
  <c r="K1068" i="1"/>
  <c r="V1069" i="1"/>
  <c r="E1068" i="1"/>
  <c r="F1068" i="1" s="1"/>
  <c r="I1968" i="1"/>
  <c r="J1968" i="1" s="1"/>
  <c r="K1968" i="1"/>
  <c r="E1968" i="1"/>
  <c r="F1968" i="1" s="1"/>
  <c r="I17" i="1"/>
  <c r="J17" i="1" s="1"/>
  <c r="K17" i="1"/>
  <c r="E1218" i="1"/>
  <c r="F1218" i="1" s="1"/>
  <c r="I1218" i="1"/>
  <c r="J1218" i="1" s="1"/>
  <c r="K1218" i="1"/>
  <c r="V1219" i="1"/>
  <c r="V1594" i="1"/>
  <c r="I1593" i="1"/>
  <c r="J1593" i="1" s="1"/>
  <c r="E1593" i="1"/>
  <c r="F1593" i="1" s="1"/>
  <c r="K1593" i="1"/>
  <c r="V396" i="1"/>
  <c r="K395" i="1"/>
  <c r="I395" i="1"/>
  <c r="J395" i="1" s="1"/>
  <c r="E395" i="1"/>
  <c r="F395" i="1" s="1"/>
  <c r="K2119" i="1"/>
  <c r="V2120" i="1"/>
  <c r="I2119" i="1"/>
  <c r="J2119" i="1" s="1"/>
  <c r="E2119" i="1"/>
  <c r="F2119" i="1" s="1"/>
  <c r="V1445" i="1"/>
  <c r="I1444" i="1"/>
  <c r="J1444" i="1" s="1"/>
  <c r="K1444" i="1"/>
  <c r="E1444" i="1"/>
  <c r="F1444" i="1" s="1"/>
  <c r="K1669" i="1"/>
  <c r="V1670" i="1"/>
  <c r="I1669" i="1"/>
  <c r="J1669" i="1" s="1"/>
  <c r="E1669" i="1"/>
  <c r="F1669" i="1" s="1"/>
  <c r="V1819" i="1"/>
  <c r="I1818" i="1"/>
  <c r="J1818" i="1" s="1"/>
  <c r="E1818" i="1"/>
  <c r="F1818" i="1" s="1"/>
  <c r="K1818" i="1"/>
  <c r="V2044" i="1"/>
  <c r="I2043" i="1"/>
  <c r="J2043" i="1" s="1"/>
  <c r="E2043" i="1"/>
  <c r="F2043" i="1" s="1"/>
  <c r="K2043" i="1"/>
  <c r="E993" i="1"/>
  <c r="F993" i="1" s="1"/>
  <c r="V994" i="1"/>
  <c r="K993" i="1"/>
  <c r="I993" i="1"/>
  <c r="J993" i="1" s="1"/>
  <c r="V1745" i="1"/>
  <c r="I1744" i="1"/>
  <c r="J1744" i="1" s="1"/>
  <c r="E1744" i="1"/>
  <c r="F1744" i="1" s="1"/>
  <c r="K1744" i="1"/>
  <c r="V846" i="1"/>
  <c r="K845" i="1"/>
  <c r="E845" i="1"/>
  <c r="F845" i="1" s="1"/>
  <c r="I845" i="1"/>
  <c r="J845" i="1" s="1"/>
  <c r="E1144" i="1"/>
  <c r="F1144" i="1" s="1"/>
  <c r="I1144" i="1"/>
  <c r="J1144" i="1" s="1"/>
  <c r="V1145" i="1"/>
  <c r="K1144" i="1"/>
  <c r="E168" i="1"/>
  <c r="F168" i="1" s="1"/>
  <c r="K168" i="1"/>
  <c r="V169" i="1"/>
  <c r="I168" i="1"/>
  <c r="J168" i="1" s="1"/>
  <c r="K694" i="1"/>
  <c r="E694" i="1"/>
  <c r="F694" i="1" s="1"/>
  <c r="V695" i="1"/>
  <c r="I694" i="1"/>
  <c r="J694" i="1" s="1"/>
  <c r="K319" i="1"/>
  <c r="I319" i="1"/>
  <c r="J319" i="1" s="1"/>
  <c r="E319" i="1"/>
  <c r="F319" i="1" s="1"/>
  <c r="V320" i="1"/>
  <c r="K619" i="1"/>
  <c r="E619" i="1"/>
  <c r="F619" i="1" s="1"/>
  <c r="V620" i="1"/>
  <c r="I619" i="1"/>
  <c r="J619" i="1" s="1"/>
  <c r="I1519" i="1"/>
  <c r="J1519" i="1" s="1"/>
  <c r="V1520" i="1"/>
  <c r="E1519" i="1"/>
  <c r="F1519" i="1" s="1"/>
  <c r="K1519" i="1"/>
  <c r="K769" i="1"/>
  <c r="I769" i="1"/>
  <c r="J769" i="1" s="1"/>
  <c r="E769" i="1"/>
  <c r="F769" i="1" s="1"/>
  <c r="V770" i="1"/>
  <c r="E919" i="1"/>
  <c r="F919" i="1" s="1"/>
  <c r="I919" i="1"/>
  <c r="J919" i="1" s="1"/>
  <c r="V920" i="1"/>
  <c r="K919" i="1"/>
  <c r="V469" i="1"/>
  <c r="I468" i="1"/>
  <c r="J468" i="1" s="1"/>
  <c r="K468" i="1"/>
  <c r="E468" i="1"/>
  <c r="F468" i="1" s="1"/>
  <c r="V1970" i="1"/>
  <c r="I1969" i="1"/>
  <c r="J1969" i="1" s="1"/>
  <c r="E1969" i="1"/>
  <c r="F1969" i="1" s="1"/>
  <c r="K1969" i="1"/>
  <c r="K1294" i="1"/>
  <c r="V1295" i="1"/>
  <c r="I1294" i="1"/>
  <c r="J1294" i="1" s="1"/>
  <c r="E1294" i="1"/>
  <c r="F1294" i="1" s="1"/>
  <c r="K1369" i="1"/>
  <c r="V1370" i="1"/>
  <c r="I1369" i="1"/>
  <c r="J1369" i="1" s="1"/>
  <c r="E1369" i="1"/>
  <c r="F1369" i="1" s="1"/>
  <c r="E543" i="1"/>
  <c r="F543" i="1" s="1"/>
  <c r="K543" i="1"/>
  <c r="I543" i="1"/>
  <c r="J543" i="1" s="1"/>
  <c r="V544" i="1"/>
  <c r="K244" i="1"/>
  <c r="V245" i="1"/>
  <c r="I244" i="1"/>
  <c r="J244" i="1" s="1"/>
  <c r="E244" i="1"/>
  <c r="F244" i="1" s="1"/>
  <c r="K93" i="1"/>
  <c r="V94" i="1"/>
  <c r="I93" i="1"/>
  <c r="J93" i="1" s="1"/>
  <c r="E93" i="1"/>
  <c r="F93" i="1" s="1"/>
  <c r="V18" i="1"/>
  <c r="E17" i="1"/>
  <c r="F17" i="1" s="1"/>
  <c r="O27" i="1"/>
  <c r="O17" i="1"/>
  <c r="O21" i="1" s="1"/>
  <c r="E1069" i="1" l="1"/>
  <c r="F1069" i="1" s="1"/>
  <c r="V1070" i="1"/>
  <c r="I1069" i="1"/>
  <c r="J1069" i="1" s="1"/>
  <c r="K1069" i="1"/>
  <c r="K1894" i="1"/>
  <c r="E1894" i="1"/>
  <c r="F1894" i="1" s="1"/>
  <c r="V1895" i="1"/>
  <c r="I1894" i="1"/>
  <c r="J1894" i="1" s="1"/>
  <c r="I18" i="1"/>
  <c r="J18" i="1" s="1"/>
  <c r="K18" i="1"/>
  <c r="I1145" i="1"/>
  <c r="J1145" i="1" s="1"/>
  <c r="E1145" i="1"/>
  <c r="F1145" i="1" s="1"/>
  <c r="V1146" i="1"/>
  <c r="K1145" i="1"/>
  <c r="I920" i="1"/>
  <c r="J920" i="1" s="1"/>
  <c r="E920" i="1"/>
  <c r="F920" i="1" s="1"/>
  <c r="V921" i="1"/>
  <c r="K920" i="1"/>
  <c r="V621" i="1"/>
  <c r="K620" i="1"/>
  <c r="E620" i="1"/>
  <c r="F620" i="1" s="1"/>
  <c r="I620" i="1"/>
  <c r="J620" i="1" s="1"/>
  <c r="K2044" i="1"/>
  <c r="V2045" i="1"/>
  <c r="I2044" i="1"/>
  <c r="J2044" i="1" s="1"/>
  <c r="E2044" i="1"/>
  <c r="F2044" i="1" s="1"/>
  <c r="I846" i="1"/>
  <c r="J846" i="1" s="1"/>
  <c r="E846" i="1"/>
  <c r="F846" i="1" s="1"/>
  <c r="K846" i="1"/>
  <c r="V847" i="1"/>
  <c r="V545" i="1"/>
  <c r="I544" i="1"/>
  <c r="J544" i="1" s="1"/>
  <c r="K544" i="1"/>
  <c r="E544" i="1"/>
  <c r="F544" i="1" s="1"/>
  <c r="V771" i="1"/>
  <c r="K770" i="1"/>
  <c r="I770" i="1"/>
  <c r="J770" i="1" s="1"/>
  <c r="E770" i="1"/>
  <c r="F770" i="1" s="1"/>
  <c r="E320" i="1"/>
  <c r="F320" i="1" s="1"/>
  <c r="K320" i="1"/>
  <c r="I320" i="1"/>
  <c r="J320" i="1" s="1"/>
  <c r="V321" i="1"/>
  <c r="E1445" i="1"/>
  <c r="F1445" i="1" s="1"/>
  <c r="V1446" i="1"/>
  <c r="K1445" i="1"/>
  <c r="I1445" i="1"/>
  <c r="J1445" i="1" s="1"/>
  <c r="K1594" i="1"/>
  <c r="I1594" i="1"/>
  <c r="J1594" i="1" s="1"/>
  <c r="E1594" i="1"/>
  <c r="F1594" i="1" s="1"/>
  <c r="V1595" i="1"/>
  <c r="E245" i="1"/>
  <c r="F245" i="1" s="1"/>
  <c r="V246" i="1"/>
  <c r="K245" i="1"/>
  <c r="I245" i="1"/>
  <c r="J245" i="1" s="1"/>
  <c r="V1296" i="1"/>
  <c r="K1295" i="1"/>
  <c r="I1295" i="1"/>
  <c r="J1295" i="1" s="1"/>
  <c r="E1295" i="1"/>
  <c r="F1295" i="1" s="1"/>
  <c r="K169" i="1"/>
  <c r="V170" i="1"/>
  <c r="I169" i="1"/>
  <c r="J169" i="1" s="1"/>
  <c r="E169" i="1"/>
  <c r="F169" i="1" s="1"/>
  <c r="V1746" i="1"/>
  <c r="K1745" i="1"/>
  <c r="I1745" i="1"/>
  <c r="J1745" i="1" s="1"/>
  <c r="E1745" i="1"/>
  <c r="F1745" i="1" s="1"/>
  <c r="K1819" i="1"/>
  <c r="V1820" i="1"/>
  <c r="I1819" i="1"/>
  <c r="J1819" i="1" s="1"/>
  <c r="E1819" i="1"/>
  <c r="F1819" i="1" s="1"/>
  <c r="E2120" i="1"/>
  <c r="F2120" i="1" s="1"/>
  <c r="V2121" i="1"/>
  <c r="K2120" i="1"/>
  <c r="I2120" i="1"/>
  <c r="J2120" i="1" s="1"/>
  <c r="V1971" i="1"/>
  <c r="K1970" i="1"/>
  <c r="I1970" i="1"/>
  <c r="J1970" i="1" s="1"/>
  <c r="E1970" i="1"/>
  <c r="F1970" i="1" s="1"/>
  <c r="V1220" i="1"/>
  <c r="I1219" i="1"/>
  <c r="J1219" i="1" s="1"/>
  <c r="K1219" i="1"/>
  <c r="E1219" i="1"/>
  <c r="F1219" i="1" s="1"/>
  <c r="I695" i="1"/>
  <c r="J695" i="1" s="1"/>
  <c r="E695" i="1"/>
  <c r="F695" i="1" s="1"/>
  <c r="V696" i="1"/>
  <c r="K695" i="1"/>
  <c r="V1521" i="1"/>
  <c r="K1520" i="1"/>
  <c r="E1520" i="1"/>
  <c r="F1520" i="1" s="1"/>
  <c r="I1520" i="1"/>
  <c r="J1520" i="1" s="1"/>
  <c r="K994" i="1"/>
  <c r="V995" i="1"/>
  <c r="I994" i="1"/>
  <c r="J994" i="1" s="1"/>
  <c r="E994" i="1"/>
  <c r="F994" i="1" s="1"/>
  <c r="V1671" i="1"/>
  <c r="K1670" i="1"/>
  <c r="I1670" i="1"/>
  <c r="J1670" i="1" s="1"/>
  <c r="E1670" i="1"/>
  <c r="F1670" i="1" s="1"/>
  <c r="V1371" i="1"/>
  <c r="K1370" i="1"/>
  <c r="I1370" i="1"/>
  <c r="J1370" i="1" s="1"/>
  <c r="E1370" i="1"/>
  <c r="F1370" i="1" s="1"/>
  <c r="E469" i="1"/>
  <c r="F469" i="1" s="1"/>
  <c r="K469" i="1"/>
  <c r="I469" i="1"/>
  <c r="J469" i="1" s="1"/>
  <c r="V470" i="1"/>
  <c r="E396" i="1"/>
  <c r="F396" i="1" s="1"/>
  <c r="K396" i="1"/>
  <c r="V397" i="1"/>
  <c r="I396" i="1"/>
  <c r="J396" i="1" s="1"/>
  <c r="K94" i="1"/>
  <c r="V95" i="1"/>
  <c r="I94" i="1"/>
  <c r="J94" i="1" s="1"/>
  <c r="E94" i="1"/>
  <c r="F94" i="1" s="1"/>
  <c r="V19" i="1"/>
  <c r="E18" i="1"/>
  <c r="F18" i="1" s="1"/>
  <c r="N17" i="1"/>
  <c r="N21" i="1" s="1"/>
  <c r="O31" i="1" s="1"/>
  <c r="A41" i="16"/>
  <c r="B41" i="16"/>
  <c r="F41" i="16"/>
  <c r="H41" i="16" s="1"/>
  <c r="A42" i="16"/>
  <c r="B42" i="16"/>
  <c r="F42" i="16"/>
  <c r="H42" i="16" s="1"/>
  <c r="A35" i="16"/>
  <c r="B35" i="16"/>
  <c r="F35" i="16"/>
  <c r="H35" i="16" s="1"/>
  <c r="A36" i="16"/>
  <c r="B36" i="16"/>
  <c r="F36" i="16"/>
  <c r="H36" i="16" s="1"/>
  <c r="A37" i="16"/>
  <c r="B37" i="16"/>
  <c r="F37" i="16"/>
  <c r="H37" i="16" s="1"/>
  <c r="A38" i="16"/>
  <c r="B38" i="16"/>
  <c r="F38" i="16"/>
  <c r="H38" i="16" s="1"/>
  <c r="A39" i="16"/>
  <c r="B39" i="16"/>
  <c r="F39" i="16"/>
  <c r="H39" i="16" s="1"/>
  <c r="A40" i="16"/>
  <c r="B40" i="16"/>
  <c r="F40" i="16"/>
  <c r="H40" i="16" s="1"/>
  <c r="F28" i="16"/>
  <c r="H28" i="16" s="1"/>
  <c r="F27" i="16"/>
  <c r="H27" i="16" s="1"/>
  <c r="F26" i="16"/>
  <c r="H26" i="16" s="1"/>
  <c r="F25" i="16"/>
  <c r="H25" i="16" s="1"/>
  <c r="F24" i="16"/>
  <c r="H24" i="16" s="1"/>
  <c r="F23" i="16"/>
  <c r="H23" i="16" s="1"/>
  <c r="F22" i="16"/>
  <c r="H22" i="16" s="1"/>
  <c r="F21" i="16"/>
  <c r="H21" i="16" s="1"/>
  <c r="F20" i="16"/>
  <c r="H20" i="16" s="1"/>
  <c r="F19" i="16"/>
  <c r="B29" i="1"/>
  <c r="F34" i="16"/>
  <c r="H34" i="16" s="1"/>
  <c r="F33" i="16"/>
  <c r="H33" i="16" s="1"/>
  <c r="F32" i="16"/>
  <c r="H32" i="16" s="1"/>
  <c r="F31" i="16"/>
  <c r="H31" i="16" s="1"/>
  <c r="F30" i="16"/>
  <c r="H30" i="16" s="1"/>
  <c r="F29" i="16"/>
  <c r="H29" i="16" s="1"/>
  <c r="A27" i="16"/>
  <c r="B27" i="16"/>
  <c r="A28" i="16"/>
  <c r="B28" i="16"/>
  <c r="A29" i="16"/>
  <c r="B29" i="16"/>
  <c r="A30" i="16"/>
  <c r="B30" i="16"/>
  <c r="A31" i="16"/>
  <c r="B31" i="16"/>
  <c r="A32" i="16"/>
  <c r="B32" i="16"/>
  <c r="A33" i="16"/>
  <c r="B33" i="16"/>
  <c r="A34" i="16"/>
  <c r="B34" i="16"/>
  <c r="A23" i="16"/>
  <c r="B23" i="16"/>
  <c r="A24" i="16"/>
  <c r="B24" i="16"/>
  <c r="A25" i="16"/>
  <c r="B25" i="16"/>
  <c r="A26" i="16"/>
  <c r="B26" i="16"/>
  <c r="A21" i="16"/>
  <c r="B21" i="16"/>
  <c r="A22" i="16"/>
  <c r="A20" i="16"/>
  <c r="B20" i="16"/>
  <c r="L3" i="1"/>
  <c r="M8" i="1"/>
  <c r="A19" i="16" s="1"/>
  <c r="M9" i="1"/>
  <c r="B19" i="16" s="1"/>
  <c r="A3" i="1"/>
  <c r="E1895" i="1" l="1"/>
  <c r="F1895" i="1" s="1"/>
  <c r="V1896" i="1"/>
  <c r="I1895" i="1"/>
  <c r="J1895" i="1" s="1"/>
  <c r="K1895" i="1"/>
  <c r="V1071" i="1"/>
  <c r="K1070" i="1"/>
  <c r="E1070" i="1"/>
  <c r="F1070" i="1" s="1"/>
  <c r="I1070" i="1"/>
  <c r="J1070" i="1" s="1"/>
  <c r="E19" i="16"/>
  <c r="I19" i="1"/>
  <c r="J19" i="1" s="1"/>
  <c r="K19" i="1"/>
  <c r="V2122" i="1"/>
  <c r="K2121" i="1"/>
  <c r="I2121" i="1"/>
  <c r="J2121" i="1" s="1"/>
  <c r="E2121" i="1"/>
  <c r="F2121" i="1" s="1"/>
  <c r="V171" i="1"/>
  <c r="K170" i="1"/>
  <c r="E170" i="1"/>
  <c r="F170" i="1" s="1"/>
  <c r="I170" i="1"/>
  <c r="J170" i="1" s="1"/>
  <c r="V1596" i="1"/>
  <c r="K1595" i="1"/>
  <c r="E1595" i="1"/>
  <c r="F1595" i="1" s="1"/>
  <c r="I1595" i="1"/>
  <c r="J1595" i="1" s="1"/>
  <c r="I621" i="1"/>
  <c r="J621" i="1" s="1"/>
  <c r="E621" i="1"/>
  <c r="F621" i="1" s="1"/>
  <c r="V622" i="1"/>
  <c r="K621" i="1"/>
  <c r="E1371" i="1"/>
  <c r="F1371" i="1" s="1"/>
  <c r="V1372" i="1"/>
  <c r="K1371" i="1"/>
  <c r="I1371" i="1"/>
  <c r="J1371" i="1" s="1"/>
  <c r="V398" i="1"/>
  <c r="I397" i="1"/>
  <c r="J397" i="1" s="1"/>
  <c r="E397" i="1"/>
  <c r="F397" i="1" s="1"/>
  <c r="K397" i="1"/>
  <c r="E1521" i="1"/>
  <c r="F1521" i="1" s="1"/>
  <c r="V1522" i="1"/>
  <c r="K1521" i="1"/>
  <c r="I1521" i="1"/>
  <c r="J1521" i="1" s="1"/>
  <c r="E921" i="1"/>
  <c r="F921" i="1" s="1"/>
  <c r="V922" i="1"/>
  <c r="K921" i="1"/>
  <c r="I921" i="1"/>
  <c r="J921" i="1" s="1"/>
  <c r="V772" i="1"/>
  <c r="K771" i="1"/>
  <c r="I771" i="1"/>
  <c r="J771" i="1" s="1"/>
  <c r="E771" i="1"/>
  <c r="F771" i="1" s="1"/>
  <c r="V2046" i="1"/>
  <c r="K2045" i="1"/>
  <c r="I2045" i="1"/>
  <c r="J2045" i="1" s="1"/>
  <c r="E2045" i="1"/>
  <c r="F2045" i="1" s="1"/>
  <c r="V1821" i="1"/>
  <c r="K1820" i="1"/>
  <c r="E1820" i="1"/>
  <c r="F1820" i="1" s="1"/>
  <c r="I1820" i="1"/>
  <c r="J1820" i="1" s="1"/>
  <c r="E696" i="1"/>
  <c r="F696" i="1" s="1"/>
  <c r="V697" i="1"/>
  <c r="K696" i="1"/>
  <c r="I696" i="1"/>
  <c r="J696" i="1" s="1"/>
  <c r="V1672" i="1"/>
  <c r="K1671" i="1"/>
  <c r="E1671" i="1"/>
  <c r="F1671" i="1" s="1"/>
  <c r="I1671" i="1"/>
  <c r="J1671" i="1" s="1"/>
  <c r="I470" i="1"/>
  <c r="J470" i="1" s="1"/>
  <c r="E470" i="1"/>
  <c r="F470" i="1" s="1"/>
  <c r="V471" i="1"/>
  <c r="K470" i="1"/>
  <c r="I1446" i="1"/>
  <c r="J1446" i="1" s="1"/>
  <c r="E1446" i="1"/>
  <c r="F1446" i="1" s="1"/>
  <c r="V1447" i="1"/>
  <c r="K1446" i="1"/>
  <c r="V1297" i="1"/>
  <c r="K1296" i="1"/>
  <c r="I1296" i="1"/>
  <c r="J1296" i="1" s="1"/>
  <c r="E1296" i="1"/>
  <c r="F1296" i="1" s="1"/>
  <c r="V546" i="1"/>
  <c r="K545" i="1"/>
  <c r="I545" i="1"/>
  <c r="J545" i="1" s="1"/>
  <c r="E545" i="1"/>
  <c r="F545" i="1" s="1"/>
  <c r="V1972" i="1"/>
  <c r="K1971" i="1"/>
  <c r="I1971" i="1"/>
  <c r="J1971" i="1" s="1"/>
  <c r="E1971" i="1"/>
  <c r="F1971" i="1" s="1"/>
  <c r="V1747" i="1"/>
  <c r="K1746" i="1"/>
  <c r="I1746" i="1"/>
  <c r="J1746" i="1" s="1"/>
  <c r="E1746" i="1"/>
  <c r="F1746" i="1" s="1"/>
  <c r="V322" i="1"/>
  <c r="K321" i="1"/>
  <c r="I321" i="1"/>
  <c r="J321" i="1" s="1"/>
  <c r="E321" i="1"/>
  <c r="F321" i="1" s="1"/>
  <c r="V848" i="1"/>
  <c r="I847" i="1"/>
  <c r="J847" i="1" s="1"/>
  <c r="E847" i="1"/>
  <c r="F847" i="1" s="1"/>
  <c r="K847" i="1"/>
  <c r="E1146" i="1"/>
  <c r="F1146" i="1" s="1"/>
  <c r="V1147" i="1"/>
  <c r="K1146" i="1"/>
  <c r="I1146" i="1"/>
  <c r="J1146" i="1" s="1"/>
  <c r="V996" i="1"/>
  <c r="K995" i="1"/>
  <c r="I995" i="1"/>
  <c r="J995" i="1" s="1"/>
  <c r="E995" i="1"/>
  <c r="F995" i="1" s="1"/>
  <c r="K1220" i="1"/>
  <c r="I1220" i="1"/>
  <c r="J1220" i="1" s="1"/>
  <c r="E1220" i="1"/>
  <c r="F1220" i="1" s="1"/>
  <c r="V1221" i="1"/>
  <c r="I246" i="1"/>
  <c r="J246" i="1" s="1"/>
  <c r="E246" i="1"/>
  <c r="F246" i="1" s="1"/>
  <c r="K246" i="1"/>
  <c r="V247" i="1"/>
  <c r="E95" i="1"/>
  <c r="F95" i="1" s="1"/>
  <c r="V96" i="1"/>
  <c r="K95" i="1"/>
  <c r="I95" i="1"/>
  <c r="J95" i="1" s="1"/>
  <c r="V20" i="1"/>
  <c r="E19" i="1"/>
  <c r="F19" i="1" s="1"/>
  <c r="E33" i="16"/>
  <c r="E25" i="16"/>
  <c r="E41" i="16"/>
  <c r="E42" i="16"/>
  <c r="E39" i="16"/>
  <c r="E38" i="16"/>
  <c r="E37" i="16"/>
  <c r="E34" i="16"/>
  <c r="E32" i="16"/>
  <c r="E28" i="16"/>
  <c r="E27" i="16"/>
  <c r="E24" i="16"/>
  <c r="E23" i="16"/>
  <c r="E21" i="16"/>
  <c r="E20" i="16"/>
  <c r="E40" i="16"/>
  <c r="E36" i="16"/>
  <c r="E35" i="16"/>
  <c r="E29" i="16"/>
  <c r="E31" i="16"/>
  <c r="E30" i="16"/>
  <c r="E26" i="16"/>
  <c r="H19" i="16"/>
  <c r="I1071" i="1" l="1"/>
  <c r="J1071" i="1" s="1"/>
  <c r="E1071" i="1"/>
  <c r="F1071" i="1" s="1"/>
  <c r="K1071" i="1"/>
  <c r="V1072" i="1"/>
  <c r="K1896" i="1"/>
  <c r="I1896" i="1"/>
  <c r="J1896" i="1" s="1"/>
  <c r="V1897" i="1"/>
  <c r="E1896" i="1"/>
  <c r="F1896" i="1" s="1"/>
  <c r="I20" i="1"/>
  <c r="J20" i="1" s="1"/>
  <c r="K20" i="1"/>
  <c r="E247" i="1"/>
  <c r="F247" i="1" s="1"/>
  <c r="V248" i="1"/>
  <c r="K247" i="1"/>
  <c r="I247" i="1"/>
  <c r="J247" i="1" s="1"/>
  <c r="K1747" i="1"/>
  <c r="V1748" i="1"/>
  <c r="I1747" i="1"/>
  <c r="J1747" i="1" s="1"/>
  <c r="E1747" i="1"/>
  <c r="F1747" i="1" s="1"/>
  <c r="K546" i="1"/>
  <c r="V547" i="1"/>
  <c r="I546" i="1"/>
  <c r="J546" i="1" s="1"/>
  <c r="E546" i="1"/>
  <c r="F546" i="1" s="1"/>
  <c r="E1821" i="1"/>
  <c r="F1821" i="1" s="1"/>
  <c r="V1822" i="1"/>
  <c r="K1821" i="1"/>
  <c r="I1821" i="1"/>
  <c r="J1821" i="1" s="1"/>
  <c r="V172" i="1"/>
  <c r="K171" i="1"/>
  <c r="I171" i="1"/>
  <c r="J171" i="1" s="1"/>
  <c r="E171" i="1"/>
  <c r="F171" i="1" s="1"/>
  <c r="E471" i="1"/>
  <c r="F471" i="1" s="1"/>
  <c r="V472" i="1"/>
  <c r="K471" i="1"/>
  <c r="I471" i="1"/>
  <c r="J471" i="1" s="1"/>
  <c r="E1372" i="1"/>
  <c r="F1372" i="1" s="1"/>
  <c r="K1372" i="1"/>
  <c r="V1373" i="1"/>
  <c r="I1372" i="1"/>
  <c r="J1372" i="1" s="1"/>
  <c r="K1221" i="1"/>
  <c r="I1221" i="1"/>
  <c r="J1221" i="1" s="1"/>
  <c r="E1221" i="1"/>
  <c r="F1221" i="1" s="1"/>
  <c r="V1222" i="1"/>
  <c r="V623" i="1"/>
  <c r="I622" i="1"/>
  <c r="J622" i="1" s="1"/>
  <c r="E622" i="1"/>
  <c r="F622" i="1" s="1"/>
  <c r="K622" i="1"/>
  <c r="K1522" i="1"/>
  <c r="I1522" i="1"/>
  <c r="J1522" i="1" s="1"/>
  <c r="E1522" i="1"/>
  <c r="F1522" i="1" s="1"/>
  <c r="V1523" i="1"/>
  <c r="K1147" i="1"/>
  <c r="V1148" i="1"/>
  <c r="I1147" i="1"/>
  <c r="J1147" i="1" s="1"/>
  <c r="E1147" i="1"/>
  <c r="F1147" i="1" s="1"/>
  <c r="K2122" i="1"/>
  <c r="V2123" i="1"/>
  <c r="I2122" i="1"/>
  <c r="J2122" i="1" s="1"/>
  <c r="E2122" i="1"/>
  <c r="F2122" i="1" s="1"/>
  <c r="E848" i="1"/>
  <c r="F848" i="1" s="1"/>
  <c r="K848" i="1"/>
  <c r="V849" i="1"/>
  <c r="I848" i="1"/>
  <c r="J848" i="1" s="1"/>
  <c r="K922" i="1"/>
  <c r="V923" i="1"/>
  <c r="I922" i="1"/>
  <c r="J922" i="1" s="1"/>
  <c r="E922" i="1"/>
  <c r="F922" i="1" s="1"/>
  <c r="K1672" i="1"/>
  <c r="V1673" i="1"/>
  <c r="I1672" i="1"/>
  <c r="J1672" i="1" s="1"/>
  <c r="E1672" i="1"/>
  <c r="F1672" i="1" s="1"/>
  <c r="K1447" i="1"/>
  <c r="I1447" i="1"/>
  <c r="J1447" i="1" s="1"/>
  <c r="E1447" i="1"/>
  <c r="F1447" i="1" s="1"/>
  <c r="V1448" i="1"/>
  <c r="K1972" i="1"/>
  <c r="I1972" i="1"/>
  <c r="J1972" i="1" s="1"/>
  <c r="E1972" i="1"/>
  <c r="F1972" i="1" s="1"/>
  <c r="V1973" i="1"/>
  <c r="V1298" i="1"/>
  <c r="I1297" i="1"/>
  <c r="J1297" i="1" s="1"/>
  <c r="E1297" i="1"/>
  <c r="F1297" i="1" s="1"/>
  <c r="K1297" i="1"/>
  <c r="E2046" i="1"/>
  <c r="F2046" i="1" s="1"/>
  <c r="V2047" i="1"/>
  <c r="K2046" i="1"/>
  <c r="I2046" i="1"/>
  <c r="J2046" i="1" s="1"/>
  <c r="E697" i="1"/>
  <c r="F697" i="1" s="1"/>
  <c r="K697" i="1"/>
  <c r="I697" i="1"/>
  <c r="J697" i="1" s="1"/>
  <c r="V698" i="1"/>
  <c r="V997" i="1"/>
  <c r="K996" i="1"/>
  <c r="I996" i="1"/>
  <c r="J996" i="1" s="1"/>
  <c r="E996" i="1"/>
  <c r="F996" i="1" s="1"/>
  <c r="V323" i="1"/>
  <c r="I322" i="1"/>
  <c r="J322" i="1" s="1"/>
  <c r="K322" i="1"/>
  <c r="E322" i="1"/>
  <c r="F322" i="1" s="1"/>
  <c r="K772" i="1"/>
  <c r="E772" i="1"/>
  <c r="F772" i="1" s="1"/>
  <c r="V773" i="1"/>
  <c r="I772" i="1"/>
  <c r="J772" i="1" s="1"/>
  <c r="E398" i="1"/>
  <c r="F398" i="1" s="1"/>
  <c r="K398" i="1"/>
  <c r="V399" i="1"/>
  <c r="I398" i="1"/>
  <c r="J398" i="1" s="1"/>
  <c r="E1596" i="1"/>
  <c r="F1596" i="1" s="1"/>
  <c r="V1597" i="1"/>
  <c r="K1596" i="1"/>
  <c r="I1596" i="1"/>
  <c r="J1596" i="1" s="1"/>
  <c r="V97" i="1"/>
  <c r="K96" i="1"/>
  <c r="I96" i="1"/>
  <c r="J96" i="1" s="1"/>
  <c r="E96" i="1"/>
  <c r="F96" i="1" s="1"/>
  <c r="V21" i="1"/>
  <c r="E20" i="1"/>
  <c r="F20" i="1" s="1"/>
  <c r="D14" i="1"/>
  <c r="F14" i="1" s="1"/>
  <c r="H14" i="1"/>
  <c r="J14" i="1" s="1"/>
  <c r="A1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E1897" i="1" l="1"/>
  <c r="F1897" i="1" s="1"/>
  <c r="K1897" i="1"/>
  <c r="V1898" i="1"/>
  <c r="I1897" i="1"/>
  <c r="J1897" i="1" s="1"/>
  <c r="V1073" i="1"/>
  <c r="I1072" i="1"/>
  <c r="J1072" i="1" s="1"/>
  <c r="K1072" i="1"/>
  <c r="E1072" i="1"/>
  <c r="F1072" i="1" s="1"/>
  <c r="I21" i="1"/>
  <c r="J21" i="1" s="1"/>
  <c r="K21" i="1"/>
  <c r="V699" i="1"/>
  <c r="I698" i="1"/>
  <c r="J698" i="1" s="1"/>
  <c r="E698" i="1"/>
  <c r="F698" i="1" s="1"/>
  <c r="K698" i="1"/>
  <c r="K1673" i="1"/>
  <c r="V1674" i="1"/>
  <c r="I1673" i="1"/>
  <c r="J1673" i="1" s="1"/>
  <c r="E1673" i="1"/>
  <c r="F1673" i="1" s="1"/>
  <c r="K2123" i="1"/>
  <c r="V2124" i="1"/>
  <c r="I2123" i="1"/>
  <c r="J2123" i="1" s="1"/>
  <c r="E2123" i="1"/>
  <c r="F2123" i="1" s="1"/>
  <c r="K472" i="1"/>
  <c r="I472" i="1"/>
  <c r="J472" i="1" s="1"/>
  <c r="E472" i="1"/>
  <c r="F472" i="1" s="1"/>
  <c r="V473" i="1"/>
  <c r="K547" i="1"/>
  <c r="I547" i="1"/>
  <c r="J547" i="1" s="1"/>
  <c r="V548" i="1"/>
  <c r="E547" i="1"/>
  <c r="F547" i="1" s="1"/>
  <c r="E1298" i="1"/>
  <c r="F1298" i="1" s="1"/>
  <c r="K1298" i="1"/>
  <c r="V1299" i="1"/>
  <c r="I1298" i="1"/>
  <c r="J1298" i="1" s="1"/>
  <c r="E623" i="1"/>
  <c r="F623" i="1" s="1"/>
  <c r="K623" i="1"/>
  <c r="V624" i="1"/>
  <c r="I623" i="1"/>
  <c r="J623" i="1" s="1"/>
  <c r="E1973" i="1"/>
  <c r="F1973" i="1" s="1"/>
  <c r="K1973" i="1"/>
  <c r="I1973" i="1"/>
  <c r="J1973" i="1" s="1"/>
  <c r="V1974" i="1"/>
  <c r="K1222" i="1"/>
  <c r="I1222" i="1"/>
  <c r="J1222" i="1" s="1"/>
  <c r="V1223" i="1"/>
  <c r="E1222" i="1"/>
  <c r="F1222" i="1" s="1"/>
  <c r="K923" i="1"/>
  <c r="E923" i="1"/>
  <c r="F923" i="1" s="1"/>
  <c r="V924" i="1"/>
  <c r="I923" i="1"/>
  <c r="J923" i="1" s="1"/>
  <c r="K1148" i="1"/>
  <c r="I1148" i="1"/>
  <c r="J1148" i="1" s="1"/>
  <c r="E1148" i="1"/>
  <c r="F1148" i="1" s="1"/>
  <c r="V1149" i="1"/>
  <c r="E1748" i="1"/>
  <c r="F1748" i="1" s="1"/>
  <c r="K1748" i="1"/>
  <c r="I1748" i="1"/>
  <c r="J1748" i="1" s="1"/>
  <c r="V1749" i="1"/>
  <c r="V774" i="1"/>
  <c r="I773" i="1"/>
  <c r="J773" i="1" s="1"/>
  <c r="E773" i="1"/>
  <c r="F773" i="1" s="1"/>
  <c r="K773" i="1"/>
  <c r="K323" i="1"/>
  <c r="V324" i="1"/>
  <c r="I323" i="1"/>
  <c r="J323" i="1" s="1"/>
  <c r="E323" i="1"/>
  <c r="F323" i="1" s="1"/>
  <c r="E172" i="1"/>
  <c r="F172" i="1" s="1"/>
  <c r="K172" i="1"/>
  <c r="V173" i="1"/>
  <c r="I172" i="1"/>
  <c r="J172" i="1" s="1"/>
  <c r="K1448" i="1"/>
  <c r="E1448" i="1"/>
  <c r="F1448" i="1" s="1"/>
  <c r="V1449" i="1"/>
  <c r="I1448" i="1"/>
  <c r="J1448" i="1" s="1"/>
  <c r="V850" i="1"/>
  <c r="I849" i="1"/>
  <c r="J849" i="1" s="1"/>
  <c r="E849" i="1"/>
  <c r="F849" i="1" s="1"/>
  <c r="K849" i="1"/>
  <c r="V1374" i="1"/>
  <c r="I1373" i="1"/>
  <c r="J1373" i="1" s="1"/>
  <c r="E1373" i="1"/>
  <c r="F1373" i="1" s="1"/>
  <c r="K1373" i="1"/>
  <c r="K1597" i="1"/>
  <c r="E1597" i="1"/>
  <c r="F1597" i="1" s="1"/>
  <c r="V1598" i="1"/>
  <c r="I1597" i="1"/>
  <c r="J1597" i="1" s="1"/>
  <c r="E1523" i="1"/>
  <c r="F1523" i="1" s="1"/>
  <c r="K1523" i="1"/>
  <c r="I1523" i="1"/>
  <c r="J1523" i="1" s="1"/>
  <c r="V1524" i="1"/>
  <c r="V400" i="1"/>
  <c r="I399" i="1"/>
  <c r="J399" i="1" s="1"/>
  <c r="E399" i="1"/>
  <c r="F399" i="1" s="1"/>
  <c r="K399" i="1"/>
  <c r="E2047" i="1"/>
  <c r="F2047" i="1" s="1"/>
  <c r="K2047" i="1"/>
  <c r="I2047" i="1"/>
  <c r="J2047" i="1" s="1"/>
  <c r="V2048" i="1"/>
  <c r="E1822" i="1"/>
  <c r="F1822" i="1" s="1"/>
  <c r="K1822" i="1"/>
  <c r="I1822" i="1"/>
  <c r="J1822" i="1" s="1"/>
  <c r="V1823" i="1"/>
  <c r="K248" i="1"/>
  <c r="V249" i="1"/>
  <c r="I248" i="1"/>
  <c r="J248" i="1" s="1"/>
  <c r="E248" i="1"/>
  <c r="F248" i="1" s="1"/>
  <c r="K997" i="1"/>
  <c r="E997" i="1"/>
  <c r="F997" i="1" s="1"/>
  <c r="V998" i="1"/>
  <c r="I997" i="1"/>
  <c r="J997" i="1" s="1"/>
  <c r="K97" i="1"/>
  <c r="V98" i="1"/>
  <c r="I97" i="1"/>
  <c r="J97" i="1" s="1"/>
  <c r="E97" i="1"/>
  <c r="F97" i="1" s="1"/>
  <c r="V22" i="1"/>
  <c r="E21" i="1"/>
  <c r="F21" i="1" s="1"/>
  <c r="H29" i="1"/>
  <c r="D29" i="1"/>
  <c r="I1073" i="1" l="1"/>
  <c r="J1073" i="1" s="1"/>
  <c r="E1073" i="1"/>
  <c r="F1073" i="1" s="1"/>
  <c r="K1073" i="1"/>
  <c r="V1074" i="1"/>
  <c r="K1898" i="1"/>
  <c r="V1899" i="1"/>
  <c r="I1898" i="1"/>
  <c r="J1898" i="1" s="1"/>
  <c r="E1898" i="1"/>
  <c r="F1898" i="1" s="1"/>
  <c r="I22" i="1"/>
  <c r="J22" i="1" s="1"/>
  <c r="K22" i="1"/>
  <c r="K2048" i="1"/>
  <c r="V2049" i="1"/>
  <c r="I2048" i="1"/>
  <c r="J2048" i="1" s="1"/>
  <c r="E2048" i="1"/>
  <c r="F2048" i="1" s="1"/>
  <c r="E1598" i="1"/>
  <c r="F1598" i="1" s="1"/>
  <c r="K1598" i="1"/>
  <c r="V1599" i="1"/>
  <c r="I1598" i="1"/>
  <c r="J1598" i="1" s="1"/>
  <c r="K1449" i="1"/>
  <c r="V1450" i="1"/>
  <c r="I1449" i="1"/>
  <c r="J1449" i="1" s="1"/>
  <c r="E1449" i="1"/>
  <c r="F1449" i="1" s="1"/>
  <c r="E924" i="1"/>
  <c r="F924" i="1" s="1"/>
  <c r="I924" i="1"/>
  <c r="J924" i="1" s="1"/>
  <c r="V925" i="1"/>
  <c r="K924" i="1"/>
  <c r="E2124" i="1"/>
  <c r="F2124" i="1" s="1"/>
  <c r="V2125" i="1"/>
  <c r="I2124" i="1"/>
  <c r="J2124" i="1" s="1"/>
  <c r="K2124" i="1"/>
  <c r="V775" i="1"/>
  <c r="I774" i="1"/>
  <c r="J774" i="1" s="1"/>
  <c r="E774" i="1"/>
  <c r="F774" i="1" s="1"/>
  <c r="K774" i="1"/>
  <c r="V1750" i="1"/>
  <c r="I1749" i="1"/>
  <c r="J1749" i="1" s="1"/>
  <c r="E1749" i="1"/>
  <c r="F1749" i="1" s="1"/>
  <c r="K1749" i="1"/>
  <c r="V174" i="1"/>
  <c r="I173" i="1"/>
  <c r="J173" i="1" s="1"/>
  <c r="E173" i="1"/>
  <c r="F173" i="1" s="1"/>
  <c r="K173" i="1"/>
  <c r="V625" i="1"/>
  <c r="I624" i="1"/>
  <c r="J624" i="1" s="1"/>
  <c r="K624" i="1"/>
  <c r="E624" i="1"/>
  <c r="F624" i="1" s="1"/>
  <c r="E548" i="1"/>
  <c r="F548" i="1" s="1"/>
  <c r="V549" i="1"/>
  <c r="K548" i="1"/>
  <c r="I548" i="1"/>
  <c r="J548" i="1" s="1"/>
  <c r="E1674" i="1"/>
  <c r="F1674" i="1" s="1"/>
  <c r="V1675" i="1"/>
  <c r="I1674" i="1"/>
  <c r="J1674" i="1" s="1"/>
  <c r="K1674" i="1"/>
  <c r="V1975" i="1"/>
  <c r="I1974" i="1"/>
  <c r="J1974" i="1" s="1"/>
  <c r="E1974" i="1"/>
  <c r="F1974" i="1" s="1"/>
  <c r="K1974" i="1"/>
  <c r="K249" i="1"/>
  <c r="V250" i="1"/>
  <c r="I249" i="1"/>
  <c r="J249" i="1" s="1"/>
  <c r="E249" i="1"/>
  <c r="F249" i="1" s="1"/>
  <c r="E400" i="1"/>
  <c r="F400" i="1" s="1"/>
  <c r="K400" i="1"/>
  <c r="I400" i="1"/>
  <c r="J400" i="1" s="1"/>
  <c r="V401" i="1"/>
  <c r="V1375" i="1"/>
  <c r="I1374" i="1"/>
  <c r="J1374" i="1" s="1"/>
  <c r="E1374" i="1"/>
  <c r="F1374" i="1" s="1"/>
  <c r="K1374" i="1"/>
  <c r="V999" i="1"/>
  <c r="I998" i="1"/>
  <c r="J998" i="1" s="1"/>
  <c r="E998" i="1"/>
  <c r="F998" i="1" s="1"/>
  <c r="K998" i="1"/>
  <c r="K473" i="1"/>
  <c r="E473" i="1"/>
  <c r="F473" i="1" s="1"/>
  <c r="V474" i="1"/>
  <c r="I473" i="1"/>
  <c r="J473" i="1" s="1"/>
  <c r="K1823" i="1"/>
  <c r="V1824" i="1"/>
  <c r="I1823" i="1"/>
  <c r="J1823" i="1" s="1"/>
  <c r="E1823" i="1"/>
  <c r="F1823" i="1" s="1"/>
  <c r="K1223" i="1"/>
  <c r="E1223" i="1"/>
  <c r="F1223" i="1" s="1"/>
  <c r="V1224" i="1"/>
  <c r="I1223" i="1"/>
  <c r="J1223" i="1" s="1"/>
  <c r="V1300" i="1"/>
  <c r="I1299" i="1"/>
  <c r="J1299" i="1" s="1"/>
  <c r="E1299" i="1"/>
  <c r="F1299" i="1" s="1"/>
  <c r="K1299" i="1"/>
  <c r="V1525" i="1"/>
  <c r="I1524" i="1"/>
  <c r="J1524" i="1" s="1"/>
  <c r="E1524" i="1"/>
  <c r="F1524" i="1" s="1"/>
  <c r="K1524" i="1"/>
  <c r="E324" i="1"/>
  <c r="F324" i="1" s="1"/>
  <c r="K324" i="1"/>
  <c r="V325" i="1"/>
  <c r="I324" i="1"/>
  <c r="J324" i="1" s="1"/>
  <c r="E1149" i="1"/>
  <c r="F1149" i="1" s="1"/>
  <c r="I1149" i="1"/>
  <c r="J1149" i="1" s="1"/>
  <c r="V1150" i="1"/>
  <c r="K1149" i="1"/>
  <c r="E850" i="1"/>
  <c r="F850" i="1" s="1"/>
  <c r="V851" i="1"/>
  <c r="K850" i="1"/>
  <c r="I850" i="1"/>
  <c r="J850" i="1" s="1"/>
  <c r="E699" i="1"/>
  <c r="F699" i="1" s="1"/>
  <c r="K699" i="1"/>
  <c r="I699" i="1"/>
  <c r="J699" i="1" s="1"/>
  <c r="V700" i="1"/>
  <c r="K98" i="1"/>
  <c r="V99" i="1"/>
  <c r="I98" i="1"/>
  <c r="J98" i="1" s="1"/>
  <c r="E98" i="1"/>
  <c r="F98" i="1" s="1"/>
  <c r="V23" i="1"/>
  <c r="E22" i="1"/>
  <c r="F22" i="1" s="1"/>
  <c r="V1900" i="1" l="1"/>
  <c r="E1899" i="1"/>
  <c r="F1899" i="1" s="1"/>
  <c r="K1899" i="1"/>
  <c r="I1899" i="1"/>
  <c r="J1899" i="1" s="1"/>
  <c r="K1074" i="1"/>
  <c r="E1074" i="1"/>
  <c r="F1074" i="1" s="1"/>
  <c r="I1074" i="1"/>
  <c r="J1074" i="1" s="1"/>
  <c r="V1075" i="1"/>
  <c r="I23" i="1"/>
  <c r="J23" i="1" s="1"/>
  <c r="K23" i="1"/>
  <c r="K1224" i="1"/>
  <c r="I1224" i="1"/>
  <c r="J1224" i="1" s="1"/>
  <c r="V1225" i="1"/>
  <c r="E1224" i="1"/>
  <c r="F1224" i="1" s="1"/>
  <c r="V1676" i="1"/>
  <c r="I1675" i="1"/>
  <c r="J1675" i="1" s="1"/>
  <c r="E1675" i="1"/>
  <c r="F1675" i="1" s="1"/>
  <c r="K1675" i="1"/>
  <c r="K1450" i="1"/>
  <c r="V1451" i="1"/>
  <c r="I1450" i="1"/>
  <c r="J1450" i="1" s="1"/>
  <c r="E1450" i="1"/>
  <c r="F1450" i="1" s="1"/>
  <c r="K999" i="1"/>
  <c r="V1000" i="1"/>
  <c r="I999" i="1"/>
  <c r="J999" i="1" s="1"/>
  <c r="E999" i="1"/>
  <c r="F999" i="1" s="1"/>
  <c r="V175" i="1"/>
  <c r="I174" i="1"/>
  <c r="J174" i="1" s="1"/>
  <c r="E174" i="1"/>
  <c r="F174" i="1" s="1"/>
  <c r="K174" i="1"/>
  <c r="K775" i="1"/>
  <c r="V776" i="1"/>
  <c r="I775" i="1"/>
  <c r="J775" i="1" s="1"/>
  <c r="E775" i="1"/>
  <c r="F775" i="1" s="1"/>
  <c r="K1599" i="1"/>
  <c r="V1600" i="1"/>
  <c r="I1599" i="1"/>
  <c r="J1599" i="1" s="1"/>
  <c r="E1599" i="1"/>
  <c r="F1599" i="1" s="1"/>
  <c r="I401" i="1"/>
  <c r="J401" i="1" s="1"/>
  <c r="E401" i="1"/>
  <c r="F401" i="1" s="1"/>
  <c r="V402" i="1"/>
  <c r="K401" i="1"/>
  <c r="K250" i="1"/>
  <c r="E250" i="1"/>
  <c r="F250" i="1" s="1"/>
  <c r="V251" i="1"/>
  <c r="I250" i="1"/>
  <c r="J250" i="1" s="1"/>
  <c r="V2126" i="1"/>
  <c r="I2125" i="1"/>
  <c r="J2125" i="1" s="1"/>
  <c r="E2125" i="1"/>
  <c r="F2125" i="1" s="1"/>
  <c r="K2125" i="1"/>
  <c r="V852" i="1"/>
  <c r="I851" i="1"/>
  <c r="J851" i="1" s="1"/>
  <c r="E851" i="1"/>
  <c r="F851" i="1" s="1"/>
  <c r="K851" i="1"/>
  <c r="K1824" i="1"/>
  <c r="V1825" i="1"/>
  <c r="I1824" i="1"/>
  <c r="J1824" i="1" s="1"/>
  <c r="E1824" i="1"/>
  <c r="F1824" i="1" s="1"/>
  <c r="K549" i="1"/>
  <c r="V550" i="1"/>
  <c r="I549" i="1"/>
  <c r="J549" i="1" s="1"/>
  <c r="E549" i="1"/>
  <c r="F549" i="1" s="1"/>
  <c r="K1525" i="1"/>
  <c r="I1525" i="1"/>
  <c r="J1525" i="1" s="1"/>
  <c r="E1525" i="1"/>
  <c r="F1525" i="1" s="1"/>
  <c r="V1526" i="1"/>
  <c r="K1750" i="1"/>
  <c r="V1751" i="1"/>
  <c r="I1750" i="1"/>
  <c r="J1750" i="1" s="1"/>
  <c r="E1750" i="1"/>
  <c r="F1750" i="1" s="1"/>
  <c r="K925" i="1"/>
  <c r="V926" i="1"/>
  <c r="I925" i="1"/>
  <c r="J925" i="1" s="1"/>
  <c r="E925" i="1"/>
  <c r="F925" i="1" s="1"/>
  <c r="K325" i="1"/>
  <c r="V326" i="1"/>
  <c r="I325" i="1"/>
  <c r="J325" i="1" s="1"/>
  <c r="E325" i="1"/>
  <c r="F325" i="1" s="1"/>
  <c r="K1150" i="1"/>
  <c r="V1151" i="1"/>
  <c r="I1150" i="1"/>
  <c r="J1150" i="1" s="1"/>
  <c r="E1150" i="1"/>
  <c r="F1150" i="1" s="1"/>
  <c r="K2049" i="1"/>
  <c r="V2050" i="1"/>
  <c r="I2049" i="1"/>
  <c r="J2049" i="1" s="1"/>
  <c r="E2049" i="1"/>
  <c r="F2049" i="1" s="1"/>
  <c r="K700" i="1"/>
  <c r="V701" i="1"/>
  <c r="I700" i="1"/>
  <c r="J700" i="1" s="1"/>
  <c r="E700" i="1"/>
  <c r="F700" i="1" s="1"/>
  <c r="E474" i="1"/>
  <c r="F474" i="1" s="1"/>
  <c r="V475" i="1"/>
  <c r="K474" i="1"/>
  <c r="I474" i="1"/>
  <c r="J474" i="1" s="1"/>
  <c r="K1300" i="1"/>
  <c r="V1301" i="1"/>
  <c r="I1300" i="1"/>
  <c r="J1300" i="1" s="1"/>
  <c r="E1300" i="1"/>
  <c r="F1300" i="1" s="1"/>
  <c r="V1376" i="1"/>
  <c r="I1375" i="1"/>
  <c r="J1375" i="1" s="1"/>
  <c r="K1375" i="1"/>
  <c r="E1375" i="1"/>
  <c r="F1375" i="1" s="1"/>
  <c r="K1975" i="1"/>
  <c r="V1976" i="1"/>
  <c r="I1975" i="1"/>
  <c r="J1975" i="1" s="1"/>
  <c r="E1975" i="1"/>
  <c r="F1975" i="1" s="1"/>
  <c r="E625" i="1"/>
  <c r="F625" i="1" s="1"/>
  <c r="I625" i="1"/>
  <c r="J625" i="1" s="1"/>
  <c r="V626" i="1"/>
  <c r="K625" i="1"/>
  <c r="E99" i="1"/>
  <c r="F99" i="1" s="1"/>
  <c r="K99" i="1"/>
  <c r="V100" i="1"/>
  <c r="I99" i="1"/>
  <c r="J99" i="1" s="1"/>
  <c r="V24" i="1"/>
  <c r="E23" i="1"/>
  <c r="F23" i="1" s="1"/>
  <c r="E1075" i="1" l="1"/>
  <c r="F1075" i="1" s="1"/>
  <c r="K1075" i="1"/>
  <c r="I1075" i="1"/>
  <c r="J1075" i="1" s="1"/>
  <c r="V1076" i="1"/>
  <c r="V1901" i="1"/>
  <c r="I1900" i="1"/>
  <c r="J1900" i="1" s="1"/>
  <c r="E1900" i="1"/>
  <c r="F1900" i="1" s="1"/>
  <c r="K1900" i="1"/>
  <c r="I24" i="1"/>
  <c r="J24" i="1" s="1"/>
  <c r="K24" i="1"/>
  <c r="K1526" i="1"/>
  <c r="V1527" i="1"/>
  <c r="E1526" i="1"/>
  <c r="F1526" i="1" s="1"/>
  <c r="I1526" i="1"/>
  <c r="J1526" i="1" s="1"/>
  <c r="V627" i="1"/>
  <c r="I626" i="1"/>
  <c r="J626" i="1" s="1"/>
  <c r="E626" i="1"/>
  <c r="F626" i="1" s="1"/>
  <c r="K626" i="1"/>
  <c r="V252" i="1"/>
  <c r="E251" i="1"/>
  <c r="F251" i="1" s="1"/>
  <c r="K251" i="1"/>
  <c r="I251" i="1"/>
  <c r="J251" i="1" s="1"/>
  <c r="I1301" i="1"/>
  <c r="J1301" i="1" s="1"/>
  <c r="E1301" i="1"/>
  <c r="F1301" i="1" s="1"/>
  <c r="K1301" i="1"/>
  <c r="V1302" i="1"/>
  <c r="E402" i="1"/>
  <c r="F402" i="1" s="1"/>
  <c r="K402" i="1"/>
  <c r="V403" i="1"/>
  <c r="I402" i="1"/>
  <c r="J402" i="1" s="1"/>
  <c r="K1825" i="1"/>
  <c r="V1826" i="1"/>
  <c r="I1825" i="1"/>
  <c r="J1825" i="1" s="1"/>
  <c r="E1825" i="1"/>
  <c r="F1825" i="1" s="1"/>
  <c r="K776" i="1"/>
  <c r="E776" i="1"/>
  <c r="F776" i="1" s="1"/>
  <c r="V777" i="1"/>
  <c r="I776" i="1"/>
  <c r="J776" i="1" s="1"/>
  <c r="K1976" i="1"/>
  <c r="V1977" i="1"/>
  <c r="I1976" i="1"/>
  <c r="J1976" i="1" s="1"/>
  <c r="E1976" i="1"/>
  <c r="F1976" i="1" s="1"/>
  <c r="K2050" i="1"/>
  <c r="V2051" i="1"/>
  <c r="I2050" i="1"/>
  <c r="J2050" i="1" s="1"/>
  <c r="E2050" i="1"/>
  <c r="F2050" i="1" s="1"/>
  <c r="K926" i="1"/>
  <c r="V927" i="1"/>
  <c r="I926" i="1"/>
  <c r="J926" i="1" s="1"/>
  <c r="E926" i="1"/>
  <c r="F926" i="1" s="1"/>
  <c r="K550" i="1"/>
  <c r="I550" i="1"/>
  <c r="J550" i="1" s="1"/>
  <c r="E550" i="1"/>
  <c r="F550" i="1" s="1"/>
  <c r="V551" i="1"/>
  <c r="E852" i="1"/>
  <c r="F852" i="1" s="1"/>
  <c r="K852" i="1"/>
  <c r="V853" i="1"/>
  <c r="I852" i="1"/>
  <c r="J852" i="1" s="1"/>
  <c r="K175" i="1"/>
  <c r="V176" i="1"/>
  <c r="I175" i="1"/>
  <c r="J175" i="1" s="1"/>
  <c r="E175" i="1"/>
  <c r="F175" i="1" s="1"/>
  <c r="K1676" i="1"/>
  <c r="I1676" i="1"/>
  <c r="J1676" i="1" s="1"/>
  <c r="E1676" i="1"/>
  <c r="F1676" i="1" s="1"/>
  <c r="V1677" i="1"/>
  <c r="I326" i="1"/>
  <c r="J326" i="1" s="1"/>
  <c r="K326" i="1"/>
  <c r="V327" i="1"/>
  <c r="E326" i="1"/>
  <c r="F326" i="1" s="1"/>
  <c r="V476" i="1"/>
  <c r="I475" i="1"/>
  <c r="J475" i="1" s="1"/>
  <c r="E475" i="1"/>
  <c r="F475" i="1" s="1"/>
  <c r="K475" i="1"/>
  <c r="K1225" i="1"/>
  <c r="I1225" i="1"/>
  <c r="J1225" i="1" s="1"/>
  <c r="V1226" i="1"/>
  <c r="E1225" i="1"/>
  <c r="F1225" i="1" s="1"/>
  <c r="K1451" i="1"/>
  <c r="V1452" i="1"/>
  <c r="E1451" i="1"/>
  <c r="F1451" i="1" s="1"/>
  <c r="I1451" i="1"/>
  <c r="J1451" i="1" s="1"/>
  <c r="K1151" i="1"/>
  <c r="V1152" i="1"/>
  <c r="I1151" i="1"/>
  <c r="J1151" i="1" s="1"/>
  <c r="E1151" i="1"/>
  <c r="F1151" i="1" s="1"/>
  <c r="K1751" i="1"/>
  <c r="V1752" i="1"/>
  <c r="I1751" i="1"/>
  <c r="J1751" i="1" s="1"/>
  <c r="E1751" i="1"/>
  <c r="F1751" i="1" s="1"/>
  <c r="K1600" i="1"/>
  <c r="V1601" i="1"/>
  <c r="I1600" i="1"/>
  <c r="J1600" i="1" s="1"/>
  <c r="E1600" i="1"/>
  <c r="F1600" i="1" s="1"/>
  <c r="K1000" i="1"/>
  <c r="V1001" i="1"/>
  <c r="I1000" i="1"/>
  <c r="J1000" i="1" s="1"/>
  <c r="E1000" i="1"/>
  <c r="F1000" i="1" s="1"/>
  <c r="E701" i="1"/>
  <c r="F701" i="1" s="1"/>
  <c r="K701" i="1"/>
  <c r="V702" i="1"/>
  <c r="I701" i="1"/>
  <c r="J701" i="1" s="1"/>
  <c r="E1376" i="1"/>
  <c r="F1376" i="1" s="1"/>
  <c r="K1376" i="1"/>
  <c r="V1377" i="1"/>
  <c r="I1376" i="1"/>
  <c r="J1376" i="1" s="1"/>
  <c r="K2126" i="1"/>
  <c r="V2127" i="1"/>
  <c r="I2126" i="1"/>
  <c r="J2126" i="1" s="1"/>
  <c r="E2126" i="1"/>
  <c r="F2126" i="1" s="1"/>
  <c r="V101" i="1"/>
  <c r="I100" i="1"/>
  <c r="J100" i="1" s="1"/>
  <c r="E100" i="1"/>
  <c r="F100" i="1" s="1"/>
  <c r="K100" i="1"/>
  <c r="V25" i="1"/>
  <c r="E24" i="1"/>
  <c r="F24" i="1" s="1"/>
  <c r="I1901" i="1" l="1"/>
  <c r="J1901" i="1" s="1"/>
  <c r="K1901" i="1"/>
  <c r="E1901" i="1"/>
  <c r="F1901" i="1" s="1"/>
  <c r="V1902" i="1"/>
  <c r="E1076" i="1"/>
  <c r="F1076" i="1" s="1"/>
  <c r="I1076" i="1"/>
  <c r="J1076" i="1" s="1"/>
  <c r="K1076" i="1"/>
  <c r="V1077" i="1"/>
  <c r="I25" i="1"/>
  <c r="J25" i="1" s="1"/>
  <c r="K25" i="1"/>
  <c r="K327" i="1"/>
  <c r="V328" i="1"/>
  <c r="I327" i="1"/>
  <c r="J327" i="1" s="1"/>
  <c r="E327" i="1"/>
  <c r="F327" i="1" s="1"/>
  <c r="I853" i="1"/>
  <c r="J853" i="1" s="1"/>
  <c r="J854" i="1" s="1"/>
  <c r="E853" i="1"/>
  <c r="F853" i="1" s="1"/>
  <c r="F854" i="1" s="1"/>
  <c r="H857" i="1" s="1"/>
  <c r="K853" i="1"/>
  <c r="V703" i="1"/>
  <c r="I702" i="1"/>
  <c r="J702" i="1" s="1"/>
  <c r="K702" i="1"/>
  <c r="E702" i="1"/>
  <c r="F702" i="1" s="1"/>
  <c r="K1452" i="1"/>
  <c r="E1452" i="1"/>
  <c r="F1452" i="1" s="1"/>
  <c r="V1453" i="1"/>
  <c r="I1452" i="1"/>
  <c r="J1452" i="1" s="1"/>
  <c r="E2051" i="1"/>
  <c r="F2051" i="1" s="1"/>
  <c r="K2051" i="1"/>
  <c r="V2052" i="1"/>
  <c r="I2051" i="1"/>
  <c r="J2051" i="1" s="1"/>
  <c r="E1826" i="1"/>
  <c r="F1826" i="1" s="1"/>
  <c r="K1826" i="1"/>
  <c r="V1827" i="1"/>
  <c r="I1826" i="1"/>
  <c r="J1826" i="1" s="1"/>
  <c r="K252" i="1"/>
  <c r="V253" i="1"/>
  <c r="I252" i="1"/>
  <c r="J252" i="1" s="1"/>
  <c r="E252" i="1"/>
  <c r="F252" i="1" s="1"/>
  <c r="K1677" i="1"/>
  <c r="V1678" i="1"/>
  <c r="I1677" i="1"/>
  <c r="J1677" i="1" s="1"/>
  <c r="E1677" i="1"/>
  <c r="F1677" i="1" s="1"/>
  <c r="K551" i="1"/>
  <c r="I551" i="1"/>
  <c r="J551" i="1" s="1"/>
  <c r="V552" i="1"/>
  <c r="E551" i="1"/>
  <c r="F551" i="1" s="1"/>
  <c r="K1226" i="1"/>
  <c r="I1226" i="1"/>
  <c r="J1226" i="1" s="1"/>
  <c r="V1227" i="1"/>
  <c r="E1226" i="1"/>
  <c r="F1226" i="1" s="1"/>
  <c r="I403" i="1"/>
  <c r="J403" i="1" s="1"/>
  <c r="J404" i="1" s="1"/>
  <c r="E403" i="1"/>
  <c r="F403" i="1" s="1"/>
  <c r="F404" i="1" s="1"/>
  <c r="K403" i="1"/>
  <c r="E1977" i="1"/>
  <c r="F1977" i="1" s="1"/>
  <c r="K1977" i="1"/>
  <c r="V1978" i="1"/>
  <c r="I1977" i="1"/>
  <c r="J1977" i="1" s="1"/>
  <c r="K1001" i="1"/>
  <c r="E1001" i="1"/>
  <c r="F1001" i="1" s="1"/>
  <c r="I1001" i="1"/>
  <c r="J1001" i="1" s="1"/>
  <c r="V1002" i="1"/>
  <c r="E627" i="1"/>
  <c r="F627" i="1" s="1"/>
  <c r="K627" i="1"/>
  <c r="V628" i="1"/>
  <c r="I627" i="1"/>
  <c r="J627" i="1" s="1"/>
  <c r="E1302" i="1"/>
  <c r="F1302" i="1" s="1"/>
  <c r="K1302" i="1"/>
  <c r="V1303" i="1"/>
  <c r="I1302" i="1"/>
  <c r="J1302" i="1" s="1"/>
  <c r="V778" i="1"/>
  <c r="I777" i="1"/>
  <c r="J777" i="1" s="1"/>
  <c r="E777" i="1"/>
  <c r="F777" i="1" s="1"/>
  <c r="K777" i="1"/>
  <c r="K2127" i="1"/>
  <c r="V2128" i="1"/>
  <c r="I2127" i="1"/>
  <c r="J2127" i="1" s="1"/>
  <c r="E2127" i="1"/>
  <c r="F2127" i="1" s="1"/>
  <c r="V1378" i="1"/>
  <c r="I1377" i="1"/>
  <c r="J1377" i="1" s="1"/>
  <c r="E1377" i="1"/>
  <c r="F1377" i="1" s="1"/>
  <c r="K1377" i="1"/>
  <c r="K1152" i="1"/>
  <c r="V1153" i="1"/>
  <c r="I1152" i="1"/>
  <c r="J1152" i="1" s="1"/>
  <c r="E1152" i="1"/>
  <c r="F1152" i="1" s="1"/>
  <c r="E176" i="1"/>
  <c r="F176" i="1" s="1"/>
  <c r="K176" i="1"/>
  <c r="V177" i="1"/>
  <c r="I176" i="1"/>
  <c r="J176" i="1" s="1"/>
  <c r="K927" i="1"/>
  <c r="V928" i="1"/>
  <c r="I927" i="1"/>
  <c r="J927" i="1" s="1"/>
  <c r="E927" i="1"/>
  <c r="F927" i="1" s="1"/>
  <c r="E1527" i="1"/>
  <c r="F1527" i="1" s="1"/>
  <c r="K1527" i="1"/>
  <c r="V1528" i="1"/>
  <c r="I1527" i="1"/>
  <c r="J1527" i="1" s="1"/>
  <c r="E1752" i="1"/>
  <c r="F1752" i="1" s="1"/>
  <c r="K1752" i="1"/>
  <c r="I1752" i="1"/>
  <c r="J1752" i="1" s="1"/>
  <c r="V1753" i="1"/>
  <c r="K1601" i="1"/>
  <c r="E1601" i="1"/>
  <c r="F1601" i="1" s="1"/>
  <c r="V1602" i="1"/>
  <c r="I1601" i="1"/>
  <c r="J1601" i="1" s="1"/>
  <c r="V477" i="1"/>
  <c r="K476" i="1"/>
  <c r="I476" i="1"/>
  <c r="J476" i="1" s="1"/>
  <c r="E476" i="1"/>
  <c r="F476" i="1" s="1"/>
  <c r="K101" i="1"/>
  <c r="V102" i="1"/>
  <c r="I101" i="1"/>
  <c r="J101" i="1" s="1"/>
  <c r="E101" i="1"/>
  <c r="F101" i="1" s="1"/>
  <c r="V26" i="1"/>
  <c r="E25" i="1"/>
  <c r="F25" i="1" s="1"/>
  <c r="I1077" i="1" l="1"/>
  <c r="J1077" i="1" s="1"/>
  <c r="V1078" i="1"/>
  <c r="E1077" i="1"/>
  <c r="F1077" i="1" s="1"/>
  <c r="K1077" i="1"/>
  <c r="O854" i="1"/>
  <c r="O860" i="1" s="1"/>
  <c r="O862" i="1" s="1"/>
  <c r="I1902" i="1"/>
  <c r="J1902" i="1" s="1"/>
  <c r="V1903" i="1"/>
  <c r="K1902" i="1"/>
  <c r="E1902" i="1"/>
  <c r="F1902" i="1" s="1"/>
  <c r="I26" i="1"/>
  <c r="J26" i="1" s="1"/>
  <c r="K26" i="1"/>
  <c r="I1528" i="1"/>
  <c r="J1528" i="1" s="1"/>
  <c r="J1529" i="1" s="1"/>
  <c r="E1528" i="1"/>
  <c r="F1528" i="1" s="1"/>
  <c r="F1529" i="1" s="1"/>
  <c r="K1528" i="1"/>
  <c r="E1602" i="1"/>
  <c r="F1602" i="1" s="1"/>
  <c r="K1602" i="1"/>
  <c r="V1603" i="1"/>
  <c r="I1602" i="1"/>
  <c r="J1602" i="1" s="1"/>
  <c r="E1153" i="1"/>
  <c r="F1153" i="1" s="1"/>
  <c r="F1154" i="1" s="1"/>
  <c r="K1153" i="1"/>
  <c r="I1153" i="1"/>
  <c r="J1153" i="1" s="1"/>
  <c r="J1154" i="1" s="1"/>
  <c r="I778" i="1"/>
  <c r="J778" i="1" s="1"/>
  <c r="J779" i="1" s="1"/>
  <c r="E778" i="1"/>
  <c r="F778" i="1" s="1"/>
  <c r="F779" i="1" s="1"/>
  <c r="K778" i="1"/>
  <c r="E552" i="1"/>
  <c r="F552" i="1" s="1"/>
  <c r="K552" i="1"/>
  <c r="I552" i="1"/>
  <c r="J552" i="1" s="1"/>
  <c r="V553" i="1"/>
  <c r="K1827" i="1"/>
  <c r="V1828" i="1"/>
  <c r="I1827" i="1"/>
  <c r="J1827" i="1" s="1"/>
  <c r="E1827" i="1"/>
  <c r="F1827" i="1" s="1"/>
  <c r="I1303" i="1"/>
  <c r="J1303" i="1" s="1"/>
  <c r="J1304" i="1" s="1"/>
  <c r="E1303" i="1"/>
  <c r="F1303" i="1" s="1"/>
  <c r="F1304" i="1" s="1"/>
  <c r="H1307" i="1" s="1"/>
  <c r="K1303" i="1"/>
  <c r="I1978" i="1"/>
  <c r="J1978" i="1" s="1"/>
  <c r="J1979" i="1" s="1"/>
  <c r="E1978" i="1"/>
  <c r="F1978" i="1" s="1"/>
  <c r="F1979" i="1" s="1"/>
  <c r="K1978" i="1"/>
  <c r="I1753" i="1"/>
  <c r="J1753" i="1" s="1"/>
  <c r="J1754" i="1" s="1"/>
  <c r="E1753" i="1"/>
  <c r="F1753" i="1" s="1"/>
  <c r="F1754" i="1" s="1"/>
  <c r="K1753" i="1"/>
  <c r="E928" i="1"/>
  <c r="F928" i="1" s="1"/>
  <c r="F929" i="1" s="1"/>
  <c r="K928" i="1"/>
  <c r="I928" i="1"/>
  <c r="J928" i="1" s="1"/>
  <c r="J929" i="1" s="1"/>
  <c r="E703" i="1"/>
  <c r="F703" i="1" s="1"/>
  <c r="F704" i="1" s="1"/>
  <c r="K703" i="1"/>
  <c r="I703" i="1"/>
  <c r="J703" i="1" s="1"/>
  <c r="J704" i="1" s="1"/>
  <c r="I1378" i="1"/>
  <c r="J1378" i="1" s="1"/>
  <c r="J1379" i="1" s="1"/>
  <c r="E1378" i="1"/>
  <c r="F1378" i="1" s="1"/>
  <c r="F1379" i="1" s="1"/>
  <c r="K1378" i="1"/>
  <c r="V178" i="1"/>
  <c r="I177" i="1"/>
  <c r="J177" i="1" s="1"/>
  <c r="E177" i="1"/>
  <c r="F177" i="1" s="1"/>
  <c r="K177" i="1"/>
  <c r="I628" i="1"/>
  <c r="J628" i="1" s="1"/>
  <c r="J629" i="1" s="1"/>
  <c r="K628" i="1"/>
  <c r="E628" i="1"/>
  <c r="F628" i="1" s="1"/>
  <c r="F629" i="1" s="1"/>
  <c r="H632" i="1" s="1"/>
  <c r="H407" i="1"/>
  <c r="E1678" i="1"/>
  <c r="F1678" i="1" s="1"/>
  <c r="F1679" i="1" s="1"/>
  <c r="I1678" i="1"/>
  <c r="J1678" i="1" s="1"/>
  <c r="J1679" i="1" s="1"/>
  <c r="K1678" i="1"/>
  <c r="K2052" i="1"/>
  <c r="V2053" i="1"/>
  <c r="I2052" i="1"/>
  <c r="J2052" i="1" s="1"/>
  <c r="E2052" i="1"/>
  <c r="F2052" i="1" s="1"/>
  <c r="E2128" i="1"/>
  <c r="F2128" i="1" s="1"/>
  <c r="F2129" i="1" s="1"/>
  <c r="K2128" i="1"/>
  <c r="I2128" i="1"/>
  <c r="J2128" i="1" s="1"/>
  <c r="J2129" i="1" s="1"/>
  <c r="K477" i="1"/>
  <c r="E477" i="1"/>
  <c r="F477" i="1" s="1"/>
  <c r="V478" i="1"/>
  <c r="I477" i="1"/>
  <c r="J477" i="1" s="1"/>
  <c r="V1003" i="1"/>
  <c r="I1002" i="1"/>
  <c r="J1002" i="1" s="1"/>
  <c r="E1002" i="1"/>
  <c r="F1002" i="1" s="1"/>
  <c r="K1002" i="1"/>
  <c r="K1227" i="1"/>
  <c r="I1227" i="1"/>
  <c r="J1227" i="1" s="1"/>
  <c r="E1227" i="1"/>
  <c r="F1227" i="1" s="1"/>
  <c r="V1228" i="1"/>
  <c r="K1453" i="1"/>
  <c r="I1453" i="1"/>
  <c r="J1453" i="1" s="1"/>
  <c r="J1454" i="1" s="1"/>
  <c r="E1453" i="1"/>
  <c r="F1453" i="1" s="1"/>
  <c r="F1454" i="1" s="1"/>
  <c r="E328" i="1"/>
  <c r="F328" i="1" s="1"/>
  <c r="F329" i="1" s="1"/>
  <c r="K328" i="1"/>
  <c r="I328" i="1"/>
  <c r="J328" i="1" s="1"/>
  <c r="J329" i="1" s="1"/>
  <c r="K253" i="1"/>
  <c r="I253" i="1"/>
  <c r="J253" i="1" s="1"/>
  <c r="J254" i="1" s="1"/>
  <c r="E253" i="1"/>
  <c r="F253" i="1" s="1"/>
  <c r="F254" i="1" s="1"/>
  <c r="H257" i="1" s="1"/>
  <c r="K102" i="1"/>
  <c r="V103" i="1"/>
  <c r="I102" i="1"/>
  <c r="J102" i="1" s="1"/>
  <c r="E102" i="1"/>
  <c r="F102" i="1" s="1"/>
  <c r="V27" i="1"/>
  <c r="E26" i="1"/>
  <c r="F26" i="1" s="1"/>
  <c r="O864" i="1" l="1"/>
  <c r="O866" i="1" s="1"/>
  <c r="O868" i="1" s="1"/>
  <c r="O871" i="1" s="1"/>
  <c r="H707" i="1"/>
  <c r="O629" i="1"/>
  <c r="O635" i="1" s="1"/>
  <c r="O637" i="1" s="1"/>
  <c r="E1903" i="1"/>
  <c r="F1903" i="1" s="1"/>
  <c r="F1904" i="1" s="1"/>
  <c r="I1903" i="1"/>
  <c r="J1903" i="1" s="1"/>
  <c r="J1904" i="1" s="1"/>
  <c r="K1903" i="1"/>
  <c r="O1304" i="1"/>
  <c r="O1310" i="1" s="1"/>
  <c r="O1312" i="1" s="1"/>
  <c r="I1078" i="1"/>
  <c r="J1078" i="1" s="1"/>
  <c r="J1079" i="1" s="1"/>
  <c r="E1078" i="1"/>
  <c r="F1078" i="1" s="1"/>
  <c r="F1079" i="1" s="1"/>
  <c r="H1082" i="1" s="1"/>
  <c r="K1078" i="1"/>
  <c r="O404" i="1"/>
  <c r="O410" i="1" s="1"/>
  <c r="O412" i="1" s="1"/>
  <c r="H332" i="1"/>
  <c r="O329" i="1"/>
  <c r="O335" i="1" s="1"/>
  <c r="O337" i="1" s="1"/>
  <c r="O254" i="1"/>
  <c r="O260" i="1" s="1"/>
  <c r="O262" i="1" s="1"/>
  <c r="I27" i="1"/>
  <c r="J27" i="1" s="1"/>
  <c r="K27" i="1"/>
  <c r="H1457" i="1"/>
  <c r="E478" i="1"/>
  <c r="F478" i="1" s="1"/>
  <c r="F479" i="1" s="1"/>
  <c r="K478" i="1"/>
  <c r="I478" i="1"/>
  <c r="J478" i="1" s="1"/>
  <c r="J479" i="1" s="1"/>
  <c r="H1682" i="1"/>
  <c r="H782" i="1"/>
  <c r="H1157" i="1"/>
  <c r="H2132" i="1"/>
  <c r="O2129" i="1" s="1"/>
  <c r="H932" i="1"/>
  <c r="K1828" i="1"/>
  <c r="I1828" i="1"/>
  <c r="J1828" i="1" s="1"/>
  <c r="J1829" i="1" s="1"/>
  <c r="E1828" i="1"/>
  <c r="F1828" i="1" s="1"/>
  <c r="F1829" i="1" s="1"/>
  <c r="K1228" i="1"/>
  <c r="E1228" i="1"/>
  <c r="F1228" i="1" s="1"/>
  <c r="F1229" i="1" s="1"/>
  <c r="I1228" i="1"/>
  <c r="J1228" i="1" s="1"/>
  <c r="J1229" i="1" s="1"/>
  <c r="K1603" i="1"/>
  <c r="I1603" i="1"/>
  <c r="J1603" i="1" s="1"/>
  <c r="J1604" i="1" s="1"/>
  <c r="E1603" i="1"/>
  <c r="F1603" i="1" s="1"/>
  <c r="F1604" i="1" s="1"/>
  <c r="H1757" i="1"/>
  <c r="K553" i="1"/>
  <c r="I553" i="1"/>
  <c r="J553" i="1" s="1"/>
  <c r="J554" i="1" s="1"/>
  <c r="E553" i="1"/>
  <c r="F553" i="1" s="1"/>
  <c r="F554" i="1" s="1"/>
  <c r="K2053" i="1"/>
  <c r="I2053" i="1"/>
  <c r="J2053" i="1" s="1"/>
  <c r="J2054" i="1" s="1"/>
  <c r="E2053" i="1"/>
  <c r="F2053" i="1" s="1"/>
  <c r="F2054" i="1" s="1"/>
  <c r="H2057" i="1" s="1"/>
  <c r="O2054" i="1" s="1"/>
  <c r="I178" i="1"/>
  <c r="J178" i="1" s="1"/>
  <c r="J179" i="1" s="1"/>
  <c r="E178" i="1"/>
  <c r="F178" i="1" s="1"/>
  <c r="F179" i="1" s="1"/>
  <c r="K178" i="1"/>
  <c r="K1003" i="1"/>
  <c r="I1003" i="1"/>
  <c r="J1003" i="1" s="1"/>
  <c r="J1004" i="1" s="1"/>
  <c r="E1003" i="1"/>
  <c r="F1003" i="1" s="1"/>
  <c r="F1004" i="1" s="1"/>
  <c r="H1382" i="1"/>
  <c r="H1982" i="1"/>
  <c r="O1979" i="1" s="1"/>
  <c r="H1532" i="1"/>
  <c r="E103" i="1"/>
  <c r="F103" i="1" s="1"/>
  <c r="F104" i="1" s="1"/>
  <c r="K103" i="1"/>
  <c r="I103" i="1"/>
  <c r="J103" i="1" s="1"/>
  <c r="J104" i="1" s="1"/>
  <c r="V28" i="1"/>
  <c r="K28" i="1" s="1"/>
  <c r="E27" i="1"/>
  <c r="F27" i="1" s="1"/>
  <c r="O639" i="1" l="1"/>
  <c r="O641" i="1" s="1"/>
  <c r="O643" i="1" s="1"/>
  <c r="O646" i="1" s="1"/>
  <c r="K27" i="16" s="1"/>
  <c r="O1314" i="1"/>
  <c r="O1316" i="1" s="1"/>
  <c r="O1318" i="1" s="1"/>
  <c r="O1321" i="1" s="1"/>
  <c r="O414" i="1"/>
  <c r="O416" i="1" s="1"/>
  <c r="O418" i="1" s="1"/>
  <c r="O421" i="1" s="1"/>
  <c r="K24" i="16" s="1"/>
  <c r="O339" i="1"/>
  <c r="O341" i="1" s="1"/>
  <c r="O343" i="1" s="1"/>
  <c r="O346" i="1" s="1"/>
  <c r="O264" i="1"/>
  <c r="O266" i="1" s="1"/>
  <c r="O268" i="1" s="1"/>
  <c r="O271" i="1" s="1"/>
  <c r="H1007" i="1"/>
  <c r="H1607" i="1"/>
  <c r="O1004" i="1"/>
  <c r="O1010" i="1" s="1"/>
  <c r="O1012" i="1" s="1"/>
  <c r="O779" i="1"/>
  <c r="O1079" i="1"/>
  <c r="O1085" i="1" s="1"/>
  <c r="O1087" i="1" s="1"/>
  <c r="O929" i="1"/>
  <c r="O935" i="1" s="1"/>
  <c r="O937" i="1" s="1"/>
  <c r="O1679" i="1"/>
  <c r="O1685" i="1" s="1"/>
  <c r="O1687" i="1" s="1"/>
  <c r="H1907" i="1"/>
  <c r="O1154" i="1"/>
  <c r="O1160" i="1" s="1"/>
  <c r="O1162" i="1" s="1"/>
  <c r="O1604" i="1"/>
  <c r="O1610" i="1" s="1"/>
  <c r="O1612" i="1" s="1"/>
  <c r="H557" i="1"/>
  <c r="O1529" i="1"/>
  <c r="O1535" i="1" s="1"/>
  <c r="O1537" i="1" s="1"/>
  <c r="O1454" i="1"/>
  <c r="O1460" i="1" s="1"/>
  <c r="O1462" i="1" s="1"/>
  <c r="O1754" i="1"/>
  <c r="O1760" i="1" s="1"/>
  <c r="O1762" i="1" s="1"/>
  <c r="O1379" i="1"/>
  <c r="O1385" i="1" s="1"/>
  <c r="O1387" i="1" s="1"/>
  <c r="O704" i="1"/>
  <c r="O710" i="1" s="1"/>
  <c r="O712" i="1" s="1"/>
  <c r="O1985" i="1"/>
  <c r="O1987" i="1" s="1"/>
  <c r="O2060" i="1"/>
  <c r="O2062" i="1" s="1"/>
  <c r="O2135" i="1"/>
  <c r="O2137" i="1" s="1"/>
  <c r="H182" i="1"/>
  <c r="O179" i="1" s="1"/>
  <c r="H1832" i="1"/>
  <c r="O1829" i="1" s="1"/>
  <c r="O1835" i="1" s="1"/>
  <c r="O1837" i="1" s="1"/>
  <c r="O1839" i="1" s="1"/>
  <c r="D32" i="16"/>
  <c r="G32" i="16" s="1"/>
  <c r="H1232" i="1"/>
  <c r="H482" i="1"/>
  <c r="H107" i="1"/>
  <c r="O104" i="1" s="1"/>
  <c r="D46" i="16"/>
  <c r="G46" i="16" s="1"/>
  <c r="D27" i="16"/>
  <c r="G27" i="16" s="1"/>
  <c r="D24" i="16"/>
  <c r="G24" i="16" s="1"/>
  <c r="E28" i="1"/>
  <c r="F28" i="1" s="1"/>
  <c r="F29" i="1" s="1"/>
  <c r="I28" i="1"/>
  <c r="J28" i="1" s="1"/>
  <c r="J29" i="1" s="1"/>
  <c r="D22" i="16"/>
  <c r="G22" i="16" s="1"/>
  <c r="I27" i="16"/>
  <c r="D47" i="16"/>
  <c r="G47" i="16" s="1"/>
  <c r="D36" i="16"/>
  <c r="G36" i="16" s="1"/>
  <c r="D45" i="16"/>
  <c r="G45" i="16" s="1"/>
  <c r="D30" i="16"/>
  <c r="G30" i="16" s="1"/>
  <c r="O1164" i="1" l="1"/>
  <c r="O1166" i="1" s="1"/>
  <c r="O1168" i="1" s="1"/>
  <c r="O1171" i="1" s="1"/>
  <c r="K34" i="16" s="1"/>
  <c r="O1089" i="1"/>
  <c r="O1091" i="1" s="1"/>
  <c r="O1093" i="1" s="1"/>
  <c r="O1096" i="1" s="1"/>
  <c r="O1014" i="1"/>
  <c r="I32" i="16" s="1"/>
  <c r="O2064" i="1"/>
  <c r="O2066" i="1" s="1"/>
  <c r="O2068" i="1" s="1"/>
  <c r="O2071" i="1" s="1"/>
  <c r="K46" i="16" s="1"/>
  <c r="O1989" i="1"/>
  <c r="O1991" i="1" s="1"/>
  <c r="O1993" i="1" s="1"/>
  <c r="O1996" i="1" s="1"/>
  <c r="K45" i="16" s="1"/>
  <c r="O939" i="1"/>
  <c r="I31" i="16" s="1"/>
  <c r="O1689" i="1"/>
  <c r="O1691" i="1" s="1"/>
  <c r="O1693" i="1" s="1"/>
  <c r="O1696" i="1" s="1"/>
  <c r="K41" i="16" s="1"/>
  <c r="O2139" i="1"/>
  <c r="I47" i="16" s="1"/>
  <c r="J47" i="16" s="1"/>
  <c r="O1764" i="1"/>
  <c r="O1766" i="1" s="1"/>
  <c r="O1768" i="1" s="1"/>
  <c r="O1771" i="1" s="1"/>
  <c r="K42" i="16" s="1"/>
  <c r="O1539" i="1"/>
  <c r="O1541" i="1" s="1"/>
  <c r="O1543" i="1" s="1"/>
  <c r="O1546" i="1" s="1"/>
  <c r="K39" i="16" s="1"/>
  <c r="O714" i="1"/>
  <c r="O716" i="1" s="1"/>
  <c r="O718" i="1" s="1"/>
  <c r="O721" i="1" s="1"/>
  <c r="K28" i="16" s="1"/>
  <c r="O1464" i="1"/>
  <c r="O1466" i="1" s="1"/>
  <c r="O1468" i="1" s="1"/>
  <c r="O1471" i="1" s="1"/>
  <c r="O1389" i="1"/>
  <c r="O1391" i="1" s="1"/>
  <c r="O1393" i="1" s="1"/>
  <c r="O1396" i="1" s="1"/>
  <c r="K37" i="16" s="1"/>
  <c r="D41" i="16"/>
  <c r="G41" i="16" s="1"/>
  <c r="O1614" i="1"/>
  <c r="O1616" i="1" s="1"/>
  <c r="O1618" i="1" s="1"/>
  <c r="O1621" i="1" s="1"/>
  <c r="I24" i="16"/>
  <c r="J24" i="16" s="1"/>
  <c r="D28" i="16"/>
  <c r="G28" i="16" s="1"/>
  <c r="D37" i="16"/>
  <c r="G37" i="16" s="1"/>
  <c r="D39" i="16"/>
  <c r="G39" i="16" s="1"/>
  <c r="O554" i="1"/>
  <c r="O560" i="1" s="1"/>
  <c r="O562" i="1" s="1"/>
  <c r="D34" i="16"/>
  <c r="G34" i="16" s="1"/>
  <c r="D42" i="16"/>
  <c r="G42" i="16" s="1"/>
  <c r="O1904" i="1"/>
  <c r="O785" i="1"/>
  <c r="O787" i="1" s="1"/>
  <c r="O789" i="1" s="1"/>
  <c r="D29" i="16"/>
  <c r="G29" i="16" s="1"/>
  <c r="O479" i="1"/>
  <c r="O485" i="1" s="1"/>
  <c r="O487" i="1" s="1"/>
  <c r="D31" i="16"/>
  <c r="G31" i="16" s="1"/>
  <c r="O1229" i="1"/>
  <c r="O1235" i="1" s="1"/>
  <c r="O1237" i="1" s="1"/>
  <c r="O185" i="1"/>
  <c r="O187" i="1" s="1"/>
  <c r="O110" i="1"/>
  <c r="O112" i="1" s="1"/>
  <c r="J32" i="16"/>
  <c r="H32" i="1"/>
  <c r="O29" i="1" s="1"/>
  <c r="J27" i="16"/>
  <c r="D43" i="16"/>
  <c r="G43" i="16" s="1"/>
  <c r="D23" i="16"/>
  <c r="G23" i="16" s="1"/>
  <c r="I34" i="16"/>
  <c r="J34" i="16" s="1"/>
  <c r="D33" i="16"/>
  <c r="G33" i="16" s="1"/>
  <c r="D40" i="16"/>
  <c r="G40" i="16" s="1"/>
  <c r="D20" i="16"/>
  <c r="G20" i="16" s="1"/>
  <c r="D38" i="16"/>
  <c r="G38" i="16" s="1"/>
  <c r="K36" i="16"/>
  <c r="I36" i="16"/>
  <c r="J36" i="16" s="1"/>
  <c r="K22" i="16"/>
  <c r="I22" i="16"/>
  <c r="J22" i="16" s="1"/>
  <c r="K30" i="16"/>
  <c r="I30" i="16"/>
  <c r="J30" i="16" s="1"/>
  <c r="I42" i="16" l="1"/>
  <c r="I39" i="16"/>
  <c r="I37" i="16"/>
  <c r="J37" i="16" s="1"/>
  <c r="J42" i="16"/>
  <c r="I46" i="16"/>
  <c r="J46" i="16" s="1"/>
  <c r="O941" i="1"/>
  <c r="O943" i="1" s="1"/>
  <c r="O946" i="1" s="1"/>
  <c r="K31" i="16" s="1"/>
  <c r="I28" i="16"/>
  <c r="J28" i="16" s="1"/>
  <c r="I41" i="16"/>
  <c r="J41" i="16" s="1"/>
  <c r="O2141" i="1"/>
  <c r="O2143" i="1" s="1"/>
  <c r="O2146" i="1" s="1"/>
  <c r="K47" i="16" s="1"/>
  <c r="I45" i="16"/>
  <c r="J45" i="16" s="1"/>
  <c r="O1016" i="1"/>
  <c r="O1018" i="1" s="1"/>
  <c r="O1021" i="1" s="1"/>
  <c r="K32" i="16" s="1"/>
  <c r="O489" i="1"/>
  <c r="I25" i="16" s="1"/>
  <c r="O564" i="1"/>
  <c r="I26" i="16" s="1"/>
  <c r="J26" i="16" s="1"/>
  <c r="O1239" i="1"/>
  <c r="I35" i="16" s="1"/>
  <c r="O114" i="1"/>
  <c r="I20" i="16" s="1"/>
  <c r="J20" i="16" s="1"/>
  <c r="O189" i="1"/>
  <c r="I21" i="16" s="1"/>
  <c r="J21" i="16" s="1"/>
  <c r="D26" i="16"/>
  <c r="G26" i="16" s="1"/>
  <c r="J39" i="16"/>
  <c r="O791" i="1"/>
  <c r="O793" i="1" s="1"/>
  <c r="O796" i="1" s="1"/>
  <c r="K29" i="16" s="1"/>
  <c r="I29" i="16"/>
  <c r="J29" i="16" s="1"/>
  <c r="O1910" i="1"/>
  <c r="O1912" i="1" s="1"/>
  <c r="O1914" i="1" s="1"/>
  <c r="D44" i="16"/>
  <c r="G44" i="16" s="1"/>
  <c r="J31" i="16"/>
  <c r="D35" i="16"/>
  <c r="G35" i="16" s="1"/>
  <c r="D25" i="16"/>
  <c r="G25" i="16" s="1"/>
  <c r="D21" i="16"/>
  <c r="G21" i="16" s="1"/>
  <c r="O1841" i="1"/>
  <c r="O1843" i="1" s="1"/>
  <c r="I43" i="16"/>
  <c r="J43" i="16" s="1"/>
  <c r="D19" i="16"/>
  <c r="G19" i="16" s="1"/>
  <c r="O35" i="1"/>
  <c r="O37" i="1" s="1"/>
  <c r="O39" i="1" s="1"/>
  <c r="K40" i="16"/>
  <c r="I40" i="16"/>
  <c r="J40" i="16" s="1"/>
  <c r="K33" i="16"/>
  <c r="I33" i="16"/>
  <c r="J33" i="16" s="1"/>
  <c r="K38" i="16"/>
  <c r="I38" i="16"/>
  <c r="J38" i="16" s="1"/>
  <c r="K23" i="16"/>
  <c r="I23" i="16"/>
  <c r="J23" i="16" s="1"/>
  <c r="O566" i="1" l="1"/>
  <c r="O568" i="1" s="1"/>
  <c r="O571" i="1" s="1"/>
  <c r="K26" i="16" s="1"/>
  <c r="O491" i="1"/>
  <c r="O493" i="1" s="1"/>
  <c r="O496" i="1" s="1"/>
  <c r="K25" i="16" s="1"/>
  <c r="O1241" i="1"/>
  <c r="O1243" i="1" s="1"/>
  <c r="O1246" i="1" s="1"/>
  <c r="K35" i="16" s="1"/>
  <c r="O116" i="1"/>
  <c r="O118" i="1" s="1"/>
  <c r="O121" i="1" s="1"/>
  <c r="K20" i="16" s="1"/>
  <c r="O191" i="1"/>
  <c r="O193" i="1" s="1"/>
  <c r="O196" i="1" s="1"/>
  <c r="K21" i="16" s="1"/>
  <c r="J25" i="16"/>
  <c r="I44" i="16"/>
  <c r="J44" i="16" s="1"/>
  <c r="O1916" i="1"/>
  <c r="O1918" i="1" s="1"/>
  <c r="O1921" i="1" s="1"/>
  <c r="K44" i="16" s="1"/>
  <c r="J35" i="16"/>
  <c r="O1846" i="1"/>
  <c r="K43" i="16" s="1"/>
  <c r="I19" i="16"/>
  <c r="J19" i="16" s="1"/>
  <c r="O41" i="1"/>
  <c r="O43" i="1" s="1"/>
  <c r="O46" i="1" l="1"/>
  <c r="K19" i="16" s="1"/>
</calcChain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<sst xmlns="http://schemas.openxmlformats.org/spreadsheetml/2006/main" count="2839" uniqueCount="151">
  <si>
    <t>NAIC Group Code</t>
  </si>
  <si>
    <t>Address</t>
  </si>
  <si>
    <t>Title</t>
  </si>
  <si>
    <t>Total</t>
  </si>
  <si>
    <t>Life Years Exposed Since Inception</t>
  </si>
  <si>
    <t>500 - 999</t>
  </si>
  <si>
    <t>Company Name</t>
  </si>
  <si>
    <t>Person Completing Exhibit</t>
  </si>
  <si>
    <t>Tolerance</t>
  </si>
  <si>
    <t>NAIC Company Code</t>
  </si>
  <si>
    <t>Telephone Number</t>
  </si>
  <si>
    <t>LDI Filing No.</t>
  </si>
  <si>
    <t>1.  Current Year Experience</t>
  </si>
  <si>
    <t>3.  Total Experience (Line 1c + Line 2)</t>
  </si>
  <si>
    <t>4.  Refunds Last Year (Excluding Interest)</t>
  </si>
  <si>
    <t>6.  Refunds Since Inception (Excluding Interest)</t>
  </si>
  <si>
    <t>7.  Benchmark Ratio Since Inception (Ratio 1)</t>
  </si>
  <si>
    <t>8.  Experience Ratio Since Inception (Ratio 2)</t>
  </si>
  <si>
    <t xml:space="preserve">     Line 3b / (Line 3a - Line 6)</t>
  </si>
  <si>
    <t>9.  Life Years Exposed Since Inception</t>
  </si>
  <si>
    <t>10.  Tolerance Permitted (From Credibility Table)</t>
  </si>
  <si>
    <t xml:space="preserve">     Proceed only if  Line 11 &lt; line 7</t>
  </si>
  <si>
    <t>12.  Adjusted Incurred Claims</t>
  </si>
  <si>
    <t xml:space="preserve">     (Line 3a - Line 6) x Line 11</t>
  </si>
  <si>
    <t>13.  Refund</t>
  </si>
  <si>
    <t xml:space="preserve">     (Line 3a - Line 6) - (Line 12 / Line 7) </t>
  </si>
  <si>
    <t>Credibility Table--Life Years Exposed</t>
  </si>
  <si>
    <t>No Credibility</t>
  </si>
  <si>
    <t xml:space="preserve">     a. Total (all policy years)</t>
  </si>
  <si>
    <t>5.  Previous Refunds Since Inception (Excluding Interest)</t>
  </si>
  <si>
    <t>2.  Past Year's Experience (all policy years)</t>
  </si>
  <si>
    <t xml:space="preserve">     c. Net (Line 1a - Line 1b)</t>
  </si>
  <si>
    <t xml:space="preserve">     Proceed only if (Line 8 &lt; Line 7) and (Line 9 &gt; 500)</t>
  </si>
  <si>
    <t>11.  Adjustment to Incurred Claims for Credibility</t>
  </si>
  <si>
    <t xml:space="preserve">     Ratio 3 = Ratio 2 + Tolerance</t>
  </si>
  <si>
    <t>If less than 500</t>
  </si>
  <si>
    <t>10,000+</t>
  </si>
  <si>
    <t>5,000 - 9,999</t>
  </si>
  <si>
    <t>2,500 - 4,999</t>
  </si>
  <si>
    <t>1,000 - 2,499</t>
  </si>
  <si>
    <t xml:space="preserve">     year 1 is 2008, year 2 is 2007 etc.  Current Calendar Year = Year ending 12/31/(YYYY) where the current filing deadline = 5/31/YYYY+1.</t>
  </si>
  <si>
    <t xml:space="preserve">     which result in cumulative loss ratios displayed on this worksheet.  They are shown here for informational purposes only.</t>
  </si>
  <si>
    <t>Benchmark Loss Ratio</t>
  </si>
  <si>
    <t>Refund</t>
  </si>
  <si>
    <t>(c)
Factor</t>
  </si>
  <si>
    <t>(e)
Cumulative Loss Ratio</t>
  </si>
  <si>
    <t>(g)
Factor</t>
  </si>
  <si>
    <t>(i)
Cumulative Loss Ratio</t>
  </si>
  <si>
    <t>(d)
(b)x(c)</t>
  </si>
  <si>
    <t>(f)
(d)x(e)</t>
  </si>
  <si>
    <t>(h)
(b)x(g)</t>
  </si>
  <si>
    <t>(j)
(h)x(i)</t>
  </si>
  <si>
    <t>(k)</t>
  </si>
  <si>
    <t>(l)</t>
  </si>
  <si>
    <t>(m)</t>
  </si>
  <si>
    <t>(n)</t>
  </si>
  <si>
    <t>Benchmark Ratio Since Inception =  (l + n) / (k + m)   =</t>
  </si>
  <si>
    <t>Individual 3Y Cumulative Loss Ratio</t>
  </si>
  <si>
    <t>Individual 15Y Cumulative Loss Ratio</t>
  </si>
  <si>
    <t>Individual Policy Year Loss Ratio</t>
  </si>
  <si>
    <t>Group 3Y Cumulative Loss Ratio</t>
  </si>
  <si>
    <t>Group 15Y Cumulative Loss Ratio</t>
  </si>
  <si>
    <t>Group Policy Year Loss Ratio</t>
  </si>
  <si>
    <t>Experience Loss Ratio</t>
  </si>
  <si>
    <t>Experience Loss Ratio Adjusted For Credibility</t>
  </si>
  <si>
    <t>Louisiana Department of Insurance</t>
  </si>
  <si>
    <t>Medicare  Supplement Rate Filing--Refund Filing--Summary</t>
  </si>
  <si>
    <t>Medicare  Supplement Rate Filing--Refund Filing--Calculation of Benchmark Ratio Since Inception</t>
  </si>
  <si>
    <t>Medicare  Supplement Rate Filing--Refund Filing--Refund Calculation</t>
  </si>
  <si>
    <r>
      <t>Type</t>
    </r>
    <r>
      <rPr>
        <vertAlign val="superscript"/>
        <sz val="10"/>
        <rFont val="Times New Roman"/>
        <family val="1"/>
      </rPr>
      <t>1</t>
    </r>
  </si>
  <si>
    <r>
      <t>SMSBP</t>
    </r>
    <r>
      <rPr>
        <vertAlign val="superscript"/>
        <sz val="10"/>
        <rFont val="Times New Roman"/>
        <family val="1"/>
      </rPr>
      <t>2</t>
    </r>
  </si>
  <si>
    <r>
      <t xml:space="preserve">2  </t>
    </r>
    <r>
      <rPr>
        <sz val="10"/>
        <rFont val="Times New Roman"/>
        <family val="1"/>
      </rPr>
      <t>"SMSBP" = Standardized Medicare Supplement Benefit Plan--Use "P" for pre-standardized plans.</t>
    </r>
  </si>
  <si>
    <r>
      <t>(a)
Earned Premium</t>
    </r>
    <r>
      <rPr>
        <vertAlign val="superscript"/>
        <sz val="10"/>
        <rFont val="Times New Roman"/>
        <family val="1"/>
      </rPr>
      <t>3</t>
    </r>
  </si>
  <si>
    <r>
      <t>(b)
Incurred Claims</t>
    </r>
    <r>
      <rPr>
        <vertAlign val="superscript"/>
        <sz val="10"/>
        <rFont val="Times New Roman"/>
        <family val="1"/>
      </rPr>
      <t>4</t>
    </r>
  </si>
  <si>
    <r>
      <t xml:space="preserve">     b. Current year's issues</t>
    </r>
    <r>
      <rPr>
        <vertAlign val="superscript"/>
        <sz val="10"/>
        <rFont val="Times New Roman"/>
        <family val="1"/>
      </rPr>
      <t>5</t>
    </r>
  </si>
  <si>
    <r>
      <t xml:space="preserve">2  </t>
    </r>
    <r>
      <rPr>
        <sz val="10"/>
        <rFont val="Times New Roman"/>
        <family val="1"/>
      </rPr>
      <t>"SMSBP" = Standardized Medicare Supplement Benefit Plan--</t>
    </r>
  </si>
  <si>
    <r>
      <t xml:space="preserve">     </t>
    </r>
    <r>
      <rPr>
        <sz val="10"/>
        <rFont val="Times New Roman"/>
        <family val="1"/>
      </rPr>
      <t>Use "P" for pre-standardized plans.</t>
    </r>
  </si>
  <si>
    <r>
      <rPr>
        <vertAlign val="superscript"/>
        <sz val="10"/>
        <rFont val="Times New Roman"/>
        <family val="1"/>
      </rPr>
      <t xml:space="preserve">3  </t>
    </r>
    <r>
      <rPr>
        <sz val="10"/>
        <rFont val="Times New Roman"/>
        <family val="1"/>
      </rPr>
      <t>Includes modal loadings and fees charged.</t>
    </r>
  </si>
  <si>
    <r>
      <rPr>
        <vertAlign val="superscript"/>
        <sz val="10"/>
        <rFont val="Times New Roman"/>
        <family val="1"/>
      </rPr>
      <t xml:space="preserve">4  </t>
    </r>
    <r>
      <rPr>
        <sz val="10"/>
        <rFont val="Times New Roman"/>
        <family val="1"/>
      </rPr>
      <t>Excludes active life reserves.</t>
    </r>
  </si>
  <si>
    <r>
      <rPr>
        <vertAlign val="superscript"/>
        <sz val="10"/>
        <rFont val="Times New Roman"/>
        <family val="1"/>
      </rPr>
      <t xml:space="preserve">5  </t>
    </r>
    <r>
      <rPr>
        <sz val="10"/>
        <rFont val="Times New Roman"/>
        <family val="1"/>
      </rPr>
      <t>This is to be used as "Issue Year Earned Premium" for Year 1 of</t>
    </r>
  </si>
  <si>
    <r>
      <rPr>
        <vertAlign val="superscript"/>
        <sz val="10"/>
        <rFont val="Times New Roman"/>
        <family val="1"/>
      </rPr>
      <t xml:space="preserve">     </t>
    </r>
    <r>
      <rPr>
        <sz val="10"/>
        <rFont val="Times New Roman"/>
        <family val="1"/>
      </rPr>
      <t>next year's "Worksheet for Calculation of Benchmark Ratio".</t>
    </r>
  </si>
  <si>
    <r>
      <t>(a)
Year</t>
    </r>
    <r>
      <rPr>
        <vertAlign val="superscript"/>
        <sz val="10"/>
        <rFont val="Times New Roman"/>
        <family val="1"/>
      </rPr>
      <t>3</t>
    </r>
  </si>
  <si>
    <r>
      <t>(b)
Earned Premium</t>
    </r>
    <r>
      <rPr>
        <vertAlign val="superscript"/>
        <sz val="10"/>
        <rFont val="Times New Roman"/>
        <family val="1"/>
      </rPr>
      <t>4</t>
    </r>
  </si>
  <si>
    <r>
      <t>(o)
Policy Year Loss Ratio</t>
    </r>
    <r>
      <rPr>
        <vertAlign val="superscript"/>
        <sz val="10"/>
        <rFont val="Times New Roman"/>
        <family val="1"/>
      </rPr>
      <t>5</t>
    </r>
  </si>
  <si>
    <r>
      <t>15+</t>
    </r>
    <r>
      <rPr>
        <vertAlign val="superscript"/>
        <sz val="10"/>
        <rFont val="Times New Roman"/>
        <family val="1"/>
      </rPr>
      <t>6</t>
    </r>
  </si>
  <si>
    <r>
      <t xml:space="preserve">3  </t>
    </r>
    <r>
      <rPr>
        <sz val="10"/>
        <rFont val="Times New Roman"/>
        <family val="1"/>
      </rPr>
      <t>Year 1 is the current calendar year - 1. Year 2 is the current calendar year - 2 (etc). Example: If the current calendar year is 2009, then</t>
    </r>
  </si>
  <si>
    <r>
      <t xml:space="preserve">4  </t>
    </r>
    <r>
      <rPr>
        <sz val="10"/>
        <rFont val="Times New Roman"/>
        <family val="1"/>
      </rPr>
      <t>For the calendar year for the appropriate year in column A, the premium earned during that year for policies issued in that year.</t>
    </r>
  </si>
  <si>
    <r>
      <t xml:space="preserve">5  </t>
    </r>
    <r>
      <rPr>
        <sz val="10"/>
        <rFont val="Times New Roman"/>
        <family val="1"/>
      </rPr>
      <t>These loss ratios are not explicitly used in computing the benchmark loss ratios. They are the loss ratios, on a policy year basis,</t>
    </r>
  </si>
  <si>
    <r>
      <t xml:space="preserve">6  </t>
    </r>
    <r>
      <rPr>
        <sz val="10"/>
        <rFont val="Times New Roman"/>
        <family val="1"/>
      </rPr>
      <t>To include the earned premium for all years prior to as well as the 15th year prior to the current year.</t>
    </r>
  </si>
  <si>
    <t>for Calendar Year</t>
  </si>
  <si>
    <t>Individual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</si>
  <si>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</si>
  <si>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</si>
  <si>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</si>
  <si>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</si>
  <si>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</si>
  <si>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</si>
  <si>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</si>
  <si>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</si>
  <si>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</si>
  <si>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</si>
  <si>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Note:  Refund only if Column (f), Column (g) and Column (i) True.</t>
  </si>
  <si>
    <t>(d) &lt; (c)</t>
  </si>
  <si>
    <t>(e) &gt; 500</t>
  </si>
  <si>
    <t>(h) &lt; (c)</t>
  </si>
  <si>
    <t>Group</t>
  </si>
  <si>
    <t>A</t>
  </si>
  <si>
    <t>B</t>
  </si>
  <si>
    <t>C</t>
  </si>
  <si>
    <t>D</t>
  </si>
  <si>
    <t>F</t>
  </si>
  <si>
    <t>Individual Select</t>
  </si>
  <si>
    <t>Group Select</t>
  </si>
  <si>
    <t>G</t>
  </si>
  <si>
    <t>N</t>
  </si>
  <si>
    <t>K</t>
  </si>
  <si>
    <t>L</t>
  </si>
  <si>
    <t>M</t>
  </si>
  <si>
    <t>Group Mass-Marketed</t>
  </si>
  <si>
    <t>Group Select Mass-Marketed</t>
  </si>
  <si>
    <t xml:space="preserve">14.  De Minimus--if the amount on Line 13 is less than 0.005 times the annualized premium in force as of </t>
  </si>
  <si>
    <t xml:space="preserve">     December 31 of the reporting year, then no refund is made.</t>
  </si>
  <si>
    <t>F+HD</t>
  </si>
  <si>
    <t>To create list: input list, Formulas DefineName, Data DataValidation SettingsAllow "List" SettingsSource "=Name"</t>
  </si>
  <si>
    <t>G+HD</t>
  </si>
  <si>
    <t>N/A</t>
  </si>
  <si>
    <t>Type</t>
  </si>
  <si>
    <t xml:space="preserve">I certify that the above information and calculations are true and accurate to the best of my knowledge and belief. </t>
  </si>
  <si>
    <t xml:space="preserve">Signature </t>
  </si>
  <si>
    <t>Date</t>
  </si>
  <si>
    <t>Name -- Please Type</t>
  </si>
  <si>
    <r>
      <t xml:space="preserve">1  </t>
    </r>
    <r>
      <rPr>
        <sz val="10"/>
        <rFont val="Times New Roman"/>
        <family val="1"/>
      </rPr>
      <t>Individual, Individual Select, Group, Group Select, Group Mass-Marketed, Group Select Mass-Marketed.</t>
    </r>
  </si>
  <si>
    <t>State Tracking Number</t>
  </si>
  <si>
    <t>Please refer to Louisiana Regulation 33 §596 Appendix A Reporting Form for Calculation of Loss Ratios.
Standards.</t>
  </si>
  <si>
    <t>Please refer to Louisiana Regulation 33 §596 Appendix A Reporting Form for Calculation of Loss Ratios.</t>
  </si>
  <si>
    <t>Fill in the grey fields ONLY</t>
  </si>
  <si>
    <t>P</t>
  </si>
  <si>
    <t>Refund Filing Template (Rev 12-2024)</t>
  </si>
  <si>
    <t>Rounding decimal places</t>
  </si>
  <si>
    <t>Instructions on the use and completion of this Refund Template.</t>
  </si>
  <si>
    <t>This refund template is required to be completed and uploaded in SERFF as part of the refund filing submission.</t>
  </si>
  <si>
    <t xml:space="preserve">The grey cells in the [Summary] tab must also be filled in.  The loss ratios and refund amounts for each plan calculated in the [Refunds] tab will be pulled into the [Summary] tab to facilitate review. </t>
  </si>
  <si>
    <t>In the [Summary] tab, in the certification section starting in row 50, please provide an electronic signature, printed name, title of the person completing the template, and date.</t>
  </si>
  <si>
    <t>Please do not change the format and formulas in the template, and do not delete rows or move cells around.</t>
  </si>
  <si>
    <t>The 'Rounding decimal places' input in cell B14 in the [Summary] tab can be used to adjust the rounding decimal places to ensure that the refund amounts match with your company's internal calculations.</t>
  </si>
  <si>
    <t>For each plan included in the refund filing, all the grey cells in the [Refunds] tab must be filled in.  Do not delete any sections that are unused.</t>
  </si>
  <si>
    <t>1990 Standardized</t>
  </si>
  <si>
    <t>2010 Modernized</t>
  </si>
  <si>
    <t>Feature</t>
  </si>
  <si>
    <t>There are drop-down menus in the [Refunds] tab for the Plan Type, SMSBP, and Plan Feature.   For SMSBP, the designation 'P' is used for Pre-standardized plans.</t>
  </si>
  <si>
    <t>1990 and 2010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</si>
</sst>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%"/>
    <numFmt numFmtId="166" formatCode="#,##0.000"/>
    <numFmt numFmtId="167" formatCode="mm/dd/yyyy"/>
    <numFmt numFmtId="168" formatCode="[$-409]h:mm\ AM/PM;@"/>
    <numFmt numFmtId="169" formatCode="_(* #,##0.000_);_(* \(#,##0.000\);_(* &quot;-&quot;??_);_(@_)"/>
    <numFmt numFmtId="170" formatCode="_(* #,##0_);_(* \(#,##0\);_(* &quot;-&quot;??_);_(@_)"/>
    <numFmt numFmtId="171" formatCode="[$-409]m/d/yy\ h:mm\ AM/PM;@"/>
    <numFmt numFmtId="172" formatCode="[&lt;=9999999]###\-####;\(###\)\ ###\-####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8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166" fontId="6" fillId="0" borderId="0" xfId="0" applyNumberFormat="1" applyFont="1"/>
    <xf numFmtId="2" fontId="6" fillId="0" borderId="0" xfId="0" applyNumberFormat="1" applyFont="1"/>
    <xf numFmtId="0" fontId="6" fillId="0" borderId="2" xfId="0" applyFont="1" applyBorder="1" applyAlignment="1">
      <alignment horizontal="center" wrapText="1"/>
    </xf>
    <xf numFmtId="3" fontId="6" fillId="0" borderId="2" xfId="0" applyNumberFormat="1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7" fillId="0" borderId="0" xfId="0" applyFont="1"/>
    <xf numFmtId="167" fontId="6" fillId="0" borderId="0" xfId="0" applyNumberFormat="1" applyFont="1" applyAlignment="1">
      <alignment horizontal="right"/>
    </xf>
    <xf numFmtId="168" fontId="6" fillId="0" borderId="0" xfId="0" applyNumberFormat="1" applyFont="1" applyAlignment="1">
      <alignment horizontal="right"/>
    </xf>
    <xf numFmtId="1" fontId="6" fillId="0" borderId="0" xfId="0" applyNumberFormat="1" applyFont="1"/>
    <xf numFmtId="0" fontId="6" fillId="0" borderId="0" xfId="0" applyFont="1" applyAlignment="1">
      <alignment horizontal="center" wrapText="1"/>
    </xf>
    <xf numFmtId="3" fontId="6" fillId="0" borderId="0" xfId="0" quotePrefix="1" applyNumberFormat="1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165" fontId="6" fillId="0" borderId="0" xfId="1" applyNumberFormat="1" applyFont="1" applyBorder="1"/>
    <xf numFmtId="164" fontId="6" fillId="2" borderId="0" xfId="0" applyNumberFormat="1" applyFont="1" applyFill="1"/>
    <xf numFmtId="3" fontId="6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166" fontId="6" fillId="0" borderId="0" xfId="0" applyNumberFormat="1" applyFont="1" applyAlignment="1">
      <alignment horizontal="center" wrapText="1"/>
    </xf>
    <xf numFmtId="4" fontId="6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 wrapText="1"/>
    </xf>
    <xf numFmtId="4" fontId="6" fillId="0" borderId="0" xfId="0" applyNumberFormat="1" applyFont="1" applyAlignment="1">
      <alignment horizontal="right" wrapText="1"/>
    </xf>
    <xf numFmtId="2" fontId="6" fillId="0" borderId="0" xfId="0" applyNumberFormat="1" applyFont="1" applyAlignment="1">
      <alignment horizontal="right" wrapText="1"/>
    </xf>
    <xf numFmtId="170" fontId="6" fillId="0" borderId="0" xfId="2" applyNumberFormat="1" applyFont="1" applyBorder="1"/>
    <xf numFmtId="170" fontId="6" fillId="0" borderId="0" xfId="2" applyNumberFormat="1" applyFont="1" applyBorder="1" applyAlignment="1">
      <alignment horizontal="right"/>
    </xf>
    <xf numFmtId="2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0" fontId="6" fillId="0" borderId="0" xfId="1" applyNumberFormat="1" applyFont="1" applyBorder="1"/>
    <xf numFmtId="165" fontId="6" fillId="0" borderId="0" xfId="1" applyNumberFormat="1" applyFont="1" applyBorder="1" applyAlignment="1">
      <alignment horizontal="right"/>
    </xf>
    <xf numFmtId="165" fontId="6" fillId="0" borderId="0" xfId="1" applyNumberFormat="1" applyFont="1" applyFill="1" applyBorder="1"/>
    <xf numFmtId="165" fontId="6" fillId="0" borderId="0" xfId="0" applyNumberFormat="1" applyFont="1"/>
    <xf numFmtId="0" fontId="6" fillId="0" borderId="0" xfId="0" quotePrefix="1" applyFont="1" applyAlignment="1">
      <alignment horizontal="center"/>
    </xf>
    <xf numFmtId="0" fontId="0" fillId="0" borderId="0" xfId="0" applyAlignment="1">
      <alignment shrinkToFit="1"/>
    </xf>
    <xf numFmtId="164" fontId="6" fillId="0" borderId="0" xfId="2" quotePrefix="1" applyNumberFormat="1" applyFont="1" applyBorder="1" applyAlignment="1">
      <alignment horizontal="center" vertical="center"/>
    </xf>
    <xf numFmtId="164" fontId="6" fillId="0" borderId="0" xfId="2" quotePrefix="1" applyNumberFormat="1" applyFont="1" applyBorder="1" applyAlignment="1">
      <alignment horizontal="center"/>
    </xf>
    <xf numFmtId="43" fontId="6" fillId="0" borderId="0" xfId="2" quotePrefix="1" applyFont="1" applyBorder="1" applyAlignment="1">
      <alignment horizontal="center"/>
    </xf>
    <xf numFmtId="1" fontId="6" fillId="2" borderId="0" xfId="0" applyNumberFormat="1" applyFont="1" applyFill="1" applyAlignment="1" applyProtection="1">
      <alignment horizontal="left"/>
      <protection locked="0"/>
    </xf>
    <xf numFmtId="43" fontId="6" fillId="0" borderId="0" xfId="2" applyFont="1" applyFill="1" applyBorder="1"/>
    <xf numFmtId="169" fontId="6" fillId="0" borderId="0" xfId="2" applyNumberFormat="1" applyFont="1" applyFill="1" applyBorder="1" applyAlignment="1">
      <alignment horizontal="center" wrapText="1"/>
    </xf>
    <xf numFmtId="43" fontId="6" fillId="0" borderId="0" xfId="2" applyFont="1" applyFill="1" applyBorder="1" applyAlignment="1">
      <alignment horizontal="center" wrapText="1"/>
    </xf>
    <xf numFmtId="43" fontId="6" fillId="0" borderId="0" xfId="2" applyFont="1" applyFill="1" applyBorder="1" applyAlignment="1">
      <alignment horizontal="right" wrapText="1"/>
    </xf>
    <xf numFmtId="164" fontId="6" fillId="0" borderId="0" xfId="3" applyNumberFormat="1" applyFont="1" applyFill="1" applyBorder="1"/>
    <xf numFmtId="43" fontId="6" fillId="0" borderId="0" xfId="2" applyFont="1" applyFill="1" applyBorder="1" applyAlignment="1">
      <alignment horizontal="right"/>
    </xf>
    <xf numFmtId="43" fontId="6" fillId="0" borderId="0" xfId="2" applyFont="1" applyFill="1" applyBorder="1" applyAlignment="1">
      <alignment horizontal="center"/>
    </xf>
    <xf numFmtId="164" fontId="6" fillId="2" borderId="0" xfId="0" applyNumberFormat="1" applyFont="1" applyFill="1" applyProtection="1">
      <protection locked="0"/>
    </xf>
    <xf numFmtId="3" fontId="6" fillId="2" borderId="0" xfId="0" applyNumberFormat="1" applyFont="1" applyFill="1" applyProtection="1">
      <protection locked="0"/>
    </xf>
    <xf numFmtId="1" fontId="6" fillId="3" borderId="0" xfId="0" applyNumberFormat="1" applyFont="1" applyFill="1" applyAlignment="1">
      <alignment horizontal="left"/>
    </xf>
    <xf numFmtId="171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22" fontId="8" fillId="0" borderId="0" xfId="0" applyNumberFormat="1" applyFont="1" applyAlignment="1">
      <alignment horizontal="left"/>
    </xf>
    <xf numFmtId="3" fontId="8" fillId="0" borderId="0" xfId="0" applyNumberFormat="1" applyFont="1"/>
    <xf numFmtId="166" fontId="8" fillId="0" borderId="0" xfId="0" applyNumberFormat="1" applyFont="1"/>
    <xf numFmtId="4" fontId="8" fillId="0" borderId="0" xfId="0" applyNumberFormat="1" applyFont="1"/>
    <xf numFmtId="43" fontId="8" fillId="0" borderId="0" xfId="2" applyFont="1" applyFill="1" applyBorder="1"/>
    <xf numFmtId="1" fontId="6" fillId="2" borderId="0" xfId="0" applyNumberFormat="1" applyFont="1" applyFill="1" applyAlignment="1">
      <alignment horizontal="left"/>
    </xf>
    <xf numFmtId="49" fontId="6" fillId="2" borderId="0" xfId="0" quotePrefix="1" applyNumberFormat="1" applyFont="1" applyFill="1" applyAlignment="1">
      <alignment horizontal="left"/>
    </xf>
    <xf numFmtId="172" fontId="6" fillId="2" borderId="0" xfId="0" applyNumberFormat="1" applyFont="1" applyFill="1" applyAlignment="1">
      <alignment horizontal="left"/>
    </xf>
    <xf numFmtId="3" fontId="6" fillId="2" borderId="0" xfId="0" applyNumberFormat="1" applyFont="1" applyFill="1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1" fontId="6" fillId="0" borderId="3" xfId="0" applyNumberFormat="1" applyFont="1" applyBorder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23/09/relationships/Python" Target="pyth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.1328125" defaultRowHeight="12.75" x14ac:dyDescent="0.35"/>
  <cols>
    <col min="1" max="16384" width="9.1328125" style="50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1F8BA-69B5-4090-BB2C-B095257B1097}">
  <dimension ref="A1:B9"/>
  <sheetViews>
    <sheetView workbookViewId="0">
      <selection activeCell="E11" sqref="E11"/>
    </sheetView>
  </sheetViews>
  <sheetFormatPr defaultRowHeight="12.75" x14ac:dyDescent="0.35"/>
  <cols>
    <col min="1" max="1" width="3.06640625" customWidth="1"/>
  </cols>
  <sheetData>
    <row r="1" spans="1:2" ht="13.15" x14ac:dyDescent="0.4">
      <c r="A1" s="78" t="s">
        <v>139</v>
      </c>
    </row>
    <row r="3" spans="1:2" x14ac:dyDescent="0.35">
      <c r="A3" s="80">
        <v>1</v>
      </c>
      <c r="B3" s="79" t="s">
        <v>140</v>
      </c>
    </row>
    <row r="4" spans="1:2" x14ac:dyDescent="0.35">
      <c r="A4" s="80">
        <v>2</v>
      </c>
      <c r="B4" s="79" t="s">
        <v>145</v>
      </c>
    </row>
    <row r="5" spans="1:2" x14ac:dyDescent="0.35">
      <c r="A5" s="80">
        <v>3</v>
      </c>
      <c r="B5" s="79" t="s">
        <v>141</v>
      </c>
    </row>
    <row r="6" spans="1:2" x14ac:dyDescent="0.35">
      <c r="A6" s="80">
        <v>4</v>
      </c>
      <c r="B6" s="79" t="s">
        <v>144</v>
      </c>
    </row>
    <row r="7" spans="1:2" x14ac:dyDescent="0.35">
      <c r="A7" s="80">
        <v>5</v>
      </c>
      <c r="B7" s="79" t="s">
        <v>142</v>
      </c>
    </row>
    <row r="8" spans="1:2" x14ac:dyDescent="0.35">
      <c r="A8" s="80">
        <v>6</v>
      </c>
      <c r="B8" s="79" t="s">
        <v>143</v>
      </c>
    </row>
    <row r="9" spans="1:2" x14ac:dyDescent="0.35">
      <c r="A9" s="80">
        <v>7</v>
      </c>
      <c r="B9" s="79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90"/>
  <sheetViews>
    <sheetView view="pageBreakPreview" topLeftCell="A4" zoomScale="79" zoomScaleNormal="100" zoomScaleSheetLayoutView="79" workbookViewId="0">
      <selection activeCell="E26" sqref="E26"/>
    </sheetView>
  </sheetViews>
  <sheetFormatPr defaultColWidth="11.1328125" defaultRowHeight="13.15" x14ac:dyDescent="0.4"/>
  <cols>
    <col min="1" max="1" width="27.3984375" style="2" customWidth="1"/>
    <col min="2" max="2" width="18.59765625" style="2" customWidth="1"/>
    <col min="3" max="3" width="19.19921875" style="2" customWidth="1"/>
    <col min="4" max="10" width="11.1328125" style="4"/>
    <col min="11" max="11" width="11.1328125" style="5"/>
    <col min="12" max="16384" width="11.1328125" style="2"/>
  </cols>
  <sheetData>
    <row r="1" spans="1:12" x14ac:dyDescent="0.4">
      <c r="A1" s="2" t="s">
        <v>65</v>
      </c>
      <c r="E1" s="28" t="s">
        <v>135</v>
      </c>
      <c r="F1" s="28"/>
    </row>
    <row r="2" spans="1:12" x14ac:dyDescent="0.4">
      <c r="A2" s="1" t="s">
        <v>66</v>
      </c>
    </row>
    <row r="3" spans="1:12" x14ac:dyDescent="0.4">
      <c r="A3" s="1" t="s">
        <v>89</v>
      </c>
      <c r="B3" s="54">
        <v>2024</v>
      </c>
      <c r="C3"/>
    </row>
    <row r="4" spans="1:12" x14ac:dyDescent="0.4">
      <c r="A4" s="1"/>
      <c r="C4"/>
    </row>
    <row r="5" spans="1:12" x14ac:dyDescent="0.4">
      <c r="C5"/>
    </row>
    <row r="6" spans="1:12" x14ac:dyDescent="0.4">
      <c r="A6" s="6" t="s">
        <v>132</v>
      </c>
      <c r="B6" s="54"/>
      <c r="C6"/>
      <c r="D6" s="5"/>
      <c r="E6" s="2"/>
      <c r="F6" s="2"/>
      <c r="G6" s="2"/>
      <c r="I6" s="2"/>
      <c r="J6" s="2"/>
    </row>
    <row r="7" spans="1:12" x14ac:dyDescent="0.4">
      <c r="A7" s="6" t="s">
        <v>6</v>
      </c>
      <c r="B7" s="74"/>
      <c r="C7"/>
      <c r="D7" s="7"/>
      <c r="E7" s="2"/>
      <c r="F7" s="2"/>
      <c r="G7" s="2"/>
      <c r="I7" s="2"/>
      <c r="J7" s="2"/>
      <c r="K7" s="6"/>
      <c r="L7" s="8"/>
    </row>
    <row r="8" spans="1:12" x14ac:dyDescent="0.4">
      <c r="A8" s="2" t="s">
        <v>0</v>
      </c>
      <c r="B8" s="75"/>
      <c r="C8"/>
      <c r="D8" s="7"/>
      <c r="E8" s="2"/>
      <c r="F8" s="2"/>
      <c r="G8" s="2"/>
      <c r="I8" s="2"/>
      <c r="J8" s="2"/>
      <c r="K8" s="6"/>
      <c r="L8" s="8"/>
    </row>
    <row r="9" spans="1:12" x14ac:dyDescent="0.4">
      <c r="A9" s="6" t="s">
        <v>9</v>
      </c>
      <c r="B9" s="74"/>
      <c r="C9"/>
      <c r="D9" s="7"/>
      <c r="E9" s="2"/>
      <c r="F9" s="2"/>
      <c r="G9" s="2"/>
      <c r="I9" s="2"/>
      <c r="J9" s="2"/>
      <c r="K9" s="6"/>
      <c r="L9" s="7"/>
    </row>
    <row r="10" spans="1:12" x14ac:dyDescent="0.4">
      <c r="A10" s="2" t="s">
        <v>7</v>
      </c>
      <c r="B10" s="74"/>
      <c r="C10"/>
      <c r="D10" s="2"/>
      <c r="E10" s="2"/>
      <c r="F10" s="2"/>
      <c r="G10" s="2"/>
      <c r="H10" s="2"/>
      <c r="I10" s="2"/>
      <c r="J10" s="2"/>
      <c r="K10" s="7"/>
      <c r="L10" s="7"/>
    </row>
    <row r="11" spans="1:12" x14ac:dyDescent="0.4">
      <c r="A11" s="2" t="s">
        <v>2</v>
      </c>
      <c r="B11" s="74"/>
      <c r="C11"/>
      <c r="D11" s="7"/>
      <c r="E11" s="2"/>
      <c r="F11" s="2"/>
      <c r="G11" s="2"/>
      <c r="H11" s="2"/>
      <c r="I11" s="2"/>
      <c r="J11" s="2"/>
      <c r="K11" s="6"/>
      <c r="L11" s="8"/>
    </row>
    <row r="12" spans="1:12" x14ac:dyDescent="0.4">
      <c r="A12" s="2" t="s">
        <v>1</v>
      </c>
      <c r="B12" s="74"/>
      <c r="C12"/>
      <c r="D12" s="7"/>
      <c r="E12" s="2"/>
      <c r="F12" s="2"/>
      <c r="G12" s="2"/>
      <c r="H12" s="2"/>
      <c r="I12" s="2"/>
      <c r="J12" s="2"/>
      <c r="K12" s="7"/>
      <c r="L12" s="7"/>
    </row>
    <row r="13" spans="1:12" x14ac:dyDescent="0.4">
      <c r="A13" s="6" t="s">
        <v>10</v>
      </c>
      <c r="B13" s="76"/>
      <c r="C13"/>
      <c r="D13" s="7"/>
      <c r="E13" s="2"/>
      <c r="F13" s="2"/>
      <c r="G13" s="2"/>
      <c r="H13" s="2"/>
      <c r="I13" s="2"/>
      <c r="J13" s="2"/>
      <c r="K13" s="4"/>
      <c r="L13" s="8"/>
    </row>
    <row r="14" spans="1:12" x14ac:dyDescent="0.4">
      <c r="A14" s="6" t="s">
        <v>138</v>
      </c>
      <c r="B14" s="64">
        <v>7</v>
      </c>
      <c r="C14"/>
      <c r="D14" s="7"/>
      <c r="E14" s="2"/>
      <c r="F14" s="2"/>
      <c r="G14" s="2"/>
      <c r="H14" s="2"/>
      <c r="I14" s="2"/>
      <c r="J14" s="2"/>
      <c r="K14" s="4"/>
      <c r="L14" s="8"/>
    </row>
    <row r="15" spans="1:12" x14ac:dyDescent="0.4">
      <c r="D15" s="2"/>
      <c r="E15" s="2"/>
      <c r="F15" s="2"/>
      <c r="G15" s="2"/>
      <c r="H15" s="2"/>
      <c r="I15" s="2"/>
      <c r="J15" s="2"/>
      <c r="K15" s="2"/>
    </row>
    <row r="16" spans="1:12" s="12" customFormat="1" ht="52.5" x14ac:dyDescent="0.4">
      <c r="A16" s="9" t="s">
        <v>69</v>
      </c>
      <c r="B16" s="9" t="s">
        <v>70</v>
      </c>
      <c r="C16" s="9" t="s">
        <v>148</v>
      </c>
      <c r="D16" s="11" t="s">
        <v>42</v>
      </c>
      <c r="E16" s="11" t="s">
        <v>63</v>
      </c>
      <c r="F16" s="10" t="s">
        <v>4</v>
      </c>
      <c r="G16" s="11" t="s">
        <v>102</v>
      </c>
      <c r="H16" s="10" t="s">
        <v>103</v>
      </c>
      <c r="I16" s="11" t="s">
        <v>64</v>
      </c>
      <c r="J16" s="11" t="s">
        <v>104</v>
      </c>
      <c r="K16" s="9" t="s">
        <v>43</v>
      </c>
    </row>
    <row r="17" spans="1:11" x14ac:dyDescent="0.4">
      <c r="A17" s="49" t="s">
        <v>91</v>
      </c>
      <c r="B17" s="49" t="s">
        <v>92</v>
      </c>
      <c r="C17" s="49"/>
      <c r="D17" s="49" t="s">
        <v>93</v>
      </c>
      <c r="E17" s="49" t="s">
        <v>94</v>
      </c>
      <c r="F17" s="49" t="s">
        <v>95</v>
      </c>
      <c r="G17" s="49" t="s">
        <v>96</v>
      </c>
      <c r="H17" s="49" t="s">
        <v>97</v>
      </c>
      <c r="I17" s="49" t="s">
        <v>98</v>
      </c>
      <c r="J17" s="49" t="s">
        <v>99</v>
      </c>
      <c r="K17" s="49" t="s">
        <v>100</v>
      </c>
    </row>
    <row r="18" spans="1:11" x14ac:dyDescent="0.4">
      <c r="B18" s="5"/>
      <c r="C18" s="5"/>
      <c r="F18" s="3"/>
      <c r="G18" s="13"/>
      <c r="H18" s="13"/>
      <c r="J18" s="13"/>
      <c r="K18" s="13"/>
    </row>
    <row r="19" spans="1:11" x14ac:dyDescent="0.4">
      <c r="A19" s="14" t="str">
        <f>Refunds!M8</f>
        <v>Individual</v>
      </c>
      <c r="B19" s="15" t="str">
        <f>Refunds!M9</f>
        <v>A</v>
      </c>
      <c r="C19" s="15" t="str">
        <f>Refunds!M10</f>
        <v>1990 Standardized</v>
      </c>
      <c r="D19" s="46">
        <f>Refunds!O29</f>
        <v>0</v>
      </c>
      <c r="E19" s="46">
        <f>Refunds!O31</f>
        <v>0</v>
      </c>
      <c r="F19" s="16">
        <f>Refunds!O34</f>
        <v>0</v>
      </c>
      <c r="G19" s="18" t="str">
        <f t="shared" ref="G19:G33" si="0">IF(E19&lt;D19,"Yes","No")</f>
        <v>No</v>
      </c>
      <c r="H19" s="18" t="str">
        <f t="shared" ref="H19:H33" si="1">IF(F19&gt;500,"Yes","No")</f>
        <v>No</v>
      </c>
      <c r="I19" s="46" t="str">
        <f>Refunds!O39</f>
        <v>N/A</v>
      </c>
      <c r="J19" s="18" t="str">
        <f t="shared" ref="J19:J33" si="2">IF(I19&lt;D19,"Yes","No")</f>
        <v>No</v>
      </c>
      <c r="K19" s="16">
        <f>Refunds!O46</f>
        <v>0</v>
      </c>
    </row>
    <row r="20" spans="1:11" x14ac:dyDescent="0.4">
      <c r="A20" s="14" t="str">
        <f>Refunds!M83</f>
        <v>Individual</v>
      </c>
      <c r="B20" s="15" t="str">
        <f>Refunds!M84</f>
        <v>B</v>
      </c>
      <c r="C20" s="15" t="str">
        <f>Refunds!M85</f>
        <v>1990 Standardized</v>
      </c>
      <c r="D20" s="46">
        <f>Refunds!O104</f>
        <v>0</v>
      </c>
      <c r="E20" s="46">
        <f>Refunds!O106</f>
        <v>0</v>
      </c>
      <c r="F20" s="16">
        <f>Refunds!O109</f>
        <v>0</v>
      </c>
      <c r="G20" s="18" t="str">
        <f t="shared" si="0"/>
        <v>No</v>
      </c>
      <c r="H20" s="18" t="str">
        <f t="shared" si="1"/>
        <v>No</v>
      </c>
      <c r="I20" s="46" t="str">
        <f>Refunds!O114</f>
        <v>N/A</v>
      </c>
      <c r="J20" s="18" t="str">
        <f t="shared" si="2"/>
        <v>No</v>
      </c>
      <c r="K20" s="16">
        <f>Refunds!O121</f>
        <v>0</v>
      </c>
    </row>
    <row r="21" spans="1:11" x14ac:dyDescent="0.4">
      <c r="A21" s="14" t="str">
        <f>Refunds!M158</f>
        <v>Individual</v>
      </c>
      <c r="B21" s="15" t="str">
        <f>Refunds!M159</f>
        <v>C</v>
      </c>
      <c r="C21" s="15" t="str">
        <f>Refunds!M160</f>
        <v>1990 Standardized</v>
      </c>
      <c r="D21" s="46">
        <f>Refunds!O179</f>
        <v>0</v>
      </c>
      <c r="E21" s="46">
        <f>Refunds!O181</f>
        <v>0</v>
      </c>
      <c r="F21" s="16">
        <f>Refunds!O184</f>
        <v>0</v>
      </c>
      <c r="G21" s="18" t="str">
        <f t="shared" si="0"/>
        <v>No</v>
      </c>
      <c r="H21" s="18" t="str">
        <f t="shared" si="1"/>
        <v>No</v>
      </c>
      <c r="I21" s="46" t="str">
        <f>Refunds!O189</f>
        <v>N/A</v>
      </c>
      <c r="J21" s="18" t="str">
        <f t="shared" si="2"/>
        <v>No</v>
      </c>
      <c r="K21" s="16">
        <f>Refunds!O196</f>
        <v>0</v>
      </c>
    </row>
    <row r="22" spans="1:11" x14ac:dyDescent="0.4">
      <c r="A22" s="14" t="str">
        <f>Refunds!M233</f>
        <v>Individual</v>
      </c>
      <c r="B22" s="15" t="str">
        <f>Refunds!M234</f>
        <v>D</v>
      </c>
      <c r="C22" s="15" t="str">
        <f>Refunds!M235</f>
        <v>1990 Standardized</v>
      </c>
      <c r="D22" s="46">
        <f>Refunds!O254</f>
        <v>0</v>
      </c>
      <c r="E22" s="46">
        <f>Refunds!O256</f>
        <v>0</v>
      </c>
      <c r="F22" s="16">
        <f>Refunds!O259</f>
        <v>0</v>
      </c>
      <c r="G22" s="18" t="str">
        <f t="shared" si="0"/>
        <v>No</v>
      </c>
      <c r="H22" s="18" t="str">
        <f t="shared" si="1"/>
        <v>No</v>
      </c>
      <c r="I22" s="46" t="str">
        <f>Refunds!O264</f>
        <v>N/A</v>
      </c>
      <c r="J22" s="18" t="str">
        <f t="shared" si="2"/>
        <v>No</v>
      </c>
      <c r="K22" s="16">
        <f>Refunds!O271</f>
        <v>0</v>
      </c>
    </row>
    <row r="23" spans="1:11" x14ac:dyDescent="0.4">
      <c r="A23" s="14" t="str">
        <f>Refunds!M308</f>
        <v>Individual</v>
      </c>
      <c r="B23" s="15" t="str">
        <f>Refunds!M309</f>
        <v>F</v>
      </c>
      <c r="C23" s="15" t="str">
        <f>Refunds!M310</f>
        <v>1990 Standardized</v>
      </c>
      <c r="D23" s="46">
        <f>Refunds!O329</f>
        <v>0</v>
      </c>
      <c r="E23" s="46">
        <f>Refunds!O331</f>
        <v>0</v>
      </c>
      <c r="F23" s="16">
        <f>Refunds!O334</f>
        <v>0</v>
      </c>
      <c r="G23" s="18" t="str">
        <f t="shared" si="0"/>
        <v>No</v>
      </c>
      <c r="H23" s="18" t="str">
        <f t="shared" si="1"/>
        <v>No</v>
      </c>
      <c r="I23" s="46" t="str">
        <f>Refunds!O339</f>
        <v>N/A</v>
      </c>
      <c r="J23" s="18" t="str">
        <f t="shared" si="2"/>
        <v>No</v>
      </c>
      <c r="K23" s="16">
        <f>Refunds!O346</f>
        <v>0</v>
      </c>
    </row>
    <row r="24" spans="1:11" x14ac:dyDescent="0.4">
      <c r="A24" s="14" t="str">
        <f>Refunds!M383</f>
        <v>Individual</v>
      </c>
      <c r="B24" s="15" t="str">
        <f>Refunds!M384</f>
        <v>G</v>
      </c>
      <c r="C24" s="15" t="str">
        <f>Refunds!M385</f>
        <v>1990 Standardized</v>
      </c>
      <c r="D24" s="46">
        <f>Refunds!O404</f>
        <v>0</v>
      </c>
      <c r="E24" s="46">
        <f>Refunds!O406</f>
        <v>0</v>
      </c>
      <c r="F24" s="16">
        <f>Refunds!O409</f>
        <v>0</v>
      </c>
      <c r="G24" s="18" t="str">
        <f t="shared" si="0"/>
        <v>No</v>
      </c>
      <c r="H24" s="18" t="str">
        <f t="shared" si="1"/>
        <v>No</v>
      </c>
      <c r="I24" s="46" t="str">
        <f>Refunds!O414</f>
        <v>N/A</v>
      </c>
      <c r="J24" s="18" t="str">
        <f t="shared" si="2"/>
        <v>No</v>
      </c>
      <c r="K24" s="16">
        <f>Refunds!O421</f>
        <v>0</v>
      </c>
    </row>
    <row r="25" spans="1:11" x14ac:dyDescent="0.4">
      <c r="A25" s="14" t="str">
        <f>Refunds!M458</f>
        <v>N/A</v>
      </c>
      <c r="B25" s="15" t="str">
        <f>Refunds!M459</f>
        <v>N/A</v>
      </c>
      <c r="C25" s="15">
        <f>Refunds!M460</f>
        <v>0</v>
      </c>
      <c r="D25" s="46">
        <f>Refunds!O479</f>
        <v>0</v>
      </c>
      <c r="E25" s="46">
        <f>Refunds!O481</f>
        <v>0</v>
      </c>
      <c r="F25" s="16">
        <f>Refunds!O484</f>
        <v>0</v>
      </c>
      <c r="G25" s="18" t="str">
        <f t="shared" si="0"/>
        <v>No</v>
      </c>
      <c r="H25" s="18" t="str">
        <f t="shared" si="1"/>
        <v>No</v>
      </c>
      <c r="I25" s="46" t="str">
        <f>Refunds!O489</f>
        <v>N/A</v>
      </c>
      <c r="J25" s="18" t="str">
        <f t="shared" si="2"/>
        <v>No</v>
      </c>
      <c r="K25" s="16">
        <f>Refunds!O496</f>
        <v>0</v>
      </c>
    </row>
    <row r="26" spans="1:11" x14ac:dyDescent="0.4">
      <c r="A26" s="14" t="str">
        <f>Refunds!M533</f>
        <v>N/A</v>
      </c>
      <c r="B26" s="15" t="str">
        <f>Refunds!M534</f>
        <v>N/A</v>
      </c>
      <c r="C26" s="15">
        <f>Refunds!M535</f>
        <v>0</v>
      </c>
      <c r="D26" s="46">
        <f>Refunds!O554</f>
        <v>0</v>
      </c>
      <c r="E26" s="46">
        <f>Refunds!O556</f>
        <v>0</v>
      </c>
      <c r="F26" s="16">
        <f>Refunds!O559</f>
        <v>0</v>
      </c>
      <c r="G26" s="18" t="str">
        <f t="shared" si="0"/>
        <v>No</v>
      </c>
      <c r="H26" s="18" t="str">
        <f t="shared" si="1"/>
        <v>No</v>
      </c>
      <c r="I26" s="46" t="str">
        <f>Refunds!O564</f>
        <v>N/A</v>
      </c>
      <c r="J26" s="18" t="str">
        <f t="shared" si="2"/>
        <v>No</v>
      </c>
      <c r="K26" s="16">
        <f>Refunds!O571</f>
        <v>0</v>
      </c>
    </row>
    <row r="27" spans="1:11" x14ac:dyDescent="0.4">
      <c r="A27" s="14" t="str">
        <f>Refunds!M608</f>
        <v>N/A</v>
      </c>
      <c r="B27" s="15" t="str">
        <f>Refunds!M609</f>
        <v>N/A</v>
      </c>
      <c r="C27" s="15">
        <f>Refunds!M610</f>
        <v>0</v>
      </c>
      <c r="D27" s="46">
        <f>Refunds!O629</f>
        <v>0</v>
      </c>
      <c r="E27" s="46">
        <f>Refunds!O631</f>
        <v>0</v>
      </c>
      <c r="F27" s="16">
        <f>Refunds!O634</f>
        <v>0</v>
      </c>
      <c r="G27" s="18" t="str">
        <f t="shared" si="0"/>
        <v>No</v>
      </c>
      <c r="H27" s="18" t="str">
        <f t="shared" si="1"/>
        <v>No</v>
      </c>
      <c r="I27" s="46" t="str">
        <f>Refunds!O639</f>
        <v>N/A</v>
      </c>
      <c r="J27" s="18" t="str">
        <f t="shared" si="2"/>
        <v>No</v>
      </c>
      <c r="K27" s="16">
        <f>Refunds!O646</f>
        <v>0</v>
      </c>
    </row>
    <row r="28" spans="1:11" x14ac:dyDescent="0.4">
      <c r="A28" s="14" t="str">
        <f>Refunds!M683</f>
        <v>N/A</v>
      </c>
      <c r="B28" s="15" t="str">
        <f>Refunds!M684</f>
        <v>N/A</v>
      </c>
      <c r="C28" s="15">
        <f>Refunds!M685</f>
        <v>0</v>
      </c>
      <c r="D28" s="46">
        <f>Refunds!O704</f>
        <v>0</v>
      </c>
      <c r="E28" s="46">
        <f>Refunds!O706</f>
        <v>0</v>
      </c>
      <c r="F28" s="16">
        <f>Refunds!O709</f>
        <v>0</v>
      </c>
      <c r="G28" s="18" t="str">
        <f t="shared" si="0"/>
        <v>No</v>
      </c>
      <c r="H28" s="18" t="str">
        <f t="shared" si="1"/>
        <v>No</v>
      </c>
      <c r="I28" s="46" t="str">
        <f>Refunds!O714</f>
        <v>N/A</v>
      </c>
      <c r="J28" s="18" t="str">
        <f t="shared" si="2"/>
        <v>No</v>
      </c>
      <c r="K28" s="16">
        <f>Refunds!O721</f>
        <v>0</v>
      </c>
    </row>
    <row r="29" spans="1:11" x14ac:dyDescent="0.4">
      <c r="A29" s="14" t="str">
        <f>Refunds!M758</f>
        <v>N/A</v>
      </c>
      <c r="B29" s="15" t="str">
        <f>Refunds!M759</f>
        <v>N/A</v>
      </c>
      <c r="C29" s="15">
        <f>Refunds!M760</f>
        <v>0</v>
      </c>
      <c r="D29" s="46">
        <f>Refunds!O779</f>
        <v>0</v>
      </c>
      <c r="E29" s="46">
        <f>Refunds!O781</f>
        <v>0</v>
      </c>
      <c r="F29" s="16">
        <f>Refunds!O784</f>
        <v>0</v>
      </c>
      <c r="G29" s="18" t="str">
        <f t="shared" si="0"/>
        <v>No</v>
      </c>
      <c r="H29" s="18" t="str">
        <f t="shared" si="1"/>
        <v>No</v>
      </c>
      <c r="I29" s="46" t="str">
        <f>Refunds!O789</f>
        <v>N/A</v>
      </c>
      <c r="J29" s="18" t="str">
        <f t="shared" si="2"/>
        <v>No</v>
      </c>
      <c r="K29" s="16">
        <f>Refunds!O796</f>
        <v>0</v>
      </c>
    </row>
    <row r="30" spans="1:11" x14ac:dyDescent="0.4">
      <c r="A30" s="14" t="str">
        <f>Refunds!M833</f>
        <v>N/A</v>
      </c>
      <c r="B30" s="15" t="str">
        <f>Refunds!M834</f>
        <v>N/A</v>
      </c>
      <c r="C30" s="15">
        <f>Refunds!M835</f>
        <v>0</v>
      </c>
      <c r="D30" s="46">
        <f>Refunds!O854</f>
        <v>0</v>
      </c>
      <c r="E30" s="46">
        <f>Refunds!O856</f>
        <v>0</v>
      </c>
      <c r="F30" s="16">
        <f>Refunds!O859</f>
        <v>0</v>
      </c>
      <c r="G30" s="18" t="str">
        <f t="shared" si="0"/>
        <v>No</v>
      </c>
      <c r="H30" s="18" t="str">
        <f t="shared" si="1"/>
        <v>No</v>
      </c>
      <c r="I30" s="46" t="str">
        <f>Refunds!O864</f>
        <v>N/A</v>
      </c>
      <c r="J30" s="18" t="str">
        <f t="shared" si="2"/>
        <v>No</v>
      </c>
      <c r="K30" s="16">
        <f>Refunds!O871</f>
        <v>0</v>
      </c>
    </row>
    <row r="31" spans="1:11" x14ac:dyDescent="0.4">
      <c r="A31" s="14" t="str">
        <f>Refunds!M908</f>
        <v>N/A</v>
      </c>
      <c r="B31" s="15" t="str">
        <f>Refunds!M909</f>
        <v>N/A</v>
      </c>
      <c r="C31" s="15">
        <f>Refunds!M910</f>
        <v>0</v>
      </c>
      <c r="D31" s="46">
        <f>Refunds!O929</f>
        <v>0</v>
      </c>
      <c r="E31" s="46">
        <f>Refunds!O931</f>
        <v>0</v>
      </c>
      <c r="F31" s="16">
        <f>Refunds!O934</f>
        <v>0</v>
      </c>
      <c r="G31" s="18" t="str">
        <f t="shared" si="0"/>
        <v>No</v>
      </c>
      <c r="H31" s="18" t="str">
        <f t="shared" si="1"/>
        <v>No</v>
      </c>
      <c r="I31" s="46" t="str">
        <f>Refunds!O939</f>
        <v>N/A</v>
      </c>
      <c r="J31" s="18" t="str">
        <f t="shared" si="2"/>
        <v>No</v>
      </c>
      <c r="K31" s="16">
        <f>Refunds!O946</f>
        <v>0</v>
      </c>
    </row>
    <row r="32" spans="1:11" x14ac:dyDescent="0.4">
      <c r="A32" s="14" t="str">
        <f>Refunds!M983</f>
        <v>N/A</v>
      </c>
      <c r="B32" s="15" t="str">
        <f>Refunds!M984</f>
        <v>N/A</v>
      </c>
      <c r="C32" s="15">
        <f>Refunds!M985</f>
        <v>0</v>
      </c>
      <c r="D32" s="46">
        <f>Refunds!O1004</f>
        <v>0</v>
      </c>
      <c r="E32" s="46">
        <f>Refunds!O1006</f>
        <v>0</v>
      </c>
      <c r="F32" s="16">
        <f>Refunds!O1009</f>
        <v>0</v>
      </c>
      <c r="G32" s="18" t="str">
        <f t="shared" si="0"/>
        <v>No</v>
      </c>
      <c r="H32" s="18" t="str">
        <f t="shared" si="1"/>
        <v>No</v>
      </c>
      <c r="I32" s="46" t="str">
        <f>Refunds!O1014</f>
        <v>N/A</v>
      </c>
      <c r="J32" s="18" t="str">
        <f t="shared" si="2"/>
        <v>No</v>
      </c>
      <c r="K32" s="16">
        <f>Refunds!O1021</f>
        <v>0</v>
      </c>
    </row>
    <row r="33" spans="1:13" x14ac:dyDescent="0.4">
      <c r="A33" s="14" t="str">
        <f>Refunds!M1058</f>
        <v>N/A</v>
      </c>
      <c r="B33" s="15" t="str">
        <f>Refunds!M1059</f>
        <v>N/A</v>
      </c>
      <c r="C33" s="15">
        <f>Refunds!M1060</f>
        <v>0</v>
      </c>
      <c r="D33" s="46">
        <f>Refunds!O1079</f>
        <v>0</v>
      </c>
      <c r="E33" s="46">
        <f>Refunds!O1081</f>
        <v>0</v>
      </c>
      <c r="F33" s="16">
        <f>Refunds!O1084</f>
        <v>0</v>
      </c>
      <c r="G33" s="18" t="str">
        <f t="shared" si="0"/>
        <v>No</v>
      </c>
      <c r="H33" s="18" t="str">
        <f t="shared" si="1"/>
        <v>No</v>
      </c>
      <c r="I33" s="46" t="str">
        <f>Refunds!O1089</f>
        <v>N/A</v>
      </c>
      <c r="J33" s="18" t="str">
        <f t="shared" si="2"/>
        <v>No</v>
      </c>
      <c r="K33" s="16">
        <f>Refunds!O1096</f>
        <v>0</v>
      </c>
    </row>
    <row r="34" spans="1:13" x14ac:dyDescent="0.4">
      <c r="A34" s="14" t="str">
        <f>Refunds!M1133</f>
        <v>N/A</v>
      </c>
      <c r="B34" s="15" t="str">
        <f>Refunds!M1134</f>
        <v>N/A</v>
      </c>
      <c r="C34" s="15">
        <f>Refunds!M1135</f>
        <v>0</v>
      </c>
      <c r="D34" s="46">
        <f>Refunds!O1154</f>
        <v>0</v>
      </c>
      <c r="E34" s="46">
        <f>Refunds!O1156</f>
        <v>0</v>
      </c>
      <c r="F34" s="16">
        <f>Refunds!O1159</f>
        <v>0</v>
      </c>
      <c r="G34" s="18" t="str">
        <f t="shared" ref="G34:G47" si="3">IF(E34&lt;D34,"Yes","No")</f>
        <v>No</v>
      </c>
      <c r="H34" s="18" t="str">
        <f t="shared" ref="H34:H47" si="4">IF(F34&gt;500,"Yes","No")</f>
        <v>No</v>
      </c>
      <c r="I34" s="46" t="str">
        <f>Refunds!O1164</f>
        <v>N/A</v>
      </c>
      <c r="J34" s="18" t="str">
        <f t="shared" ref="J34:J47" si="5">IF(I34&lt;D34,"Yes","No")</f>
        <v>No</v>
      </c>
      <c r="K34" s="16">
        <f>Refunds!O1171</f>
        <v>0</v>
      </c>
    </row>
    <row r="35" spans="1:13" x14ac:dyDescent="0.4">
      <c r="A35" s="14" t="str">
        <f>Refunds!M1208</f>
        <v>N/A</v>
      </c>
      <c r="B35" s="15" t="str">
        <f>Refunds!M1209</f>
        <v>N/A</v>
      </c>
      <c r="C35" s="15">
        <f>Refunds!M1210</f>
        <v>0</v>
      </c>
      <c r="D35" s="46">
        <f>Refunds!O1229</f>
        <v>0</v>
      </c>
      <c r="E35" s="46">
        <f>Refunds!O1231</f>
        <v>0</v>
      </c>
      <c r="F35" s="16">
        <f>Refunds!O1234</f>
        <v>0</v>
      </c>
      <c r="G35" s="18" t="str">
        <f t="shared" si="3"/>
        <v>No</v>
      </c>
      <c r="H35" s="18" t="str">
        <f t="shared" si="4"/>
        <v>No</v>
      </c>
      <c r="I35" s="46" t="str">
        <f>Refunds!O1239</f>
        <v>N/A</v>
      </c>
      <c r="J35" s="18" t="str">
        <f t="shared" si="5"/>
        <v>No</v>
      </c>
      <c r="K35" s="16">
        <f>Refunds!O1246</f>
        <v>0</v>
      </c>
    </row>
    <row r="36" spans="1:13" x14ac:dyDescent="0.4">
      <c r="A36" s="14" t="str">
        <f>Refunds!M1283</f>
        <v>N/A</v>
      </c>
      <c r="B36" s="15" t="str">
        <f>Refunds!M1284</f>
        <v>N/A</v>
      </c>
      <c r="C36" s="15">
        <f>Refunds!M1285</f>
        <v>0</v>
      </c>
      <c r="D36" s="46">
        <f>Refunds!O1304</f>
        <v>0</v>
      </c>
      <c r="E36" s="46">
        <f>Refunds!O1306</f>
        <v>0</v>
      </c>
      <c r="F36" s="16">
        <f>Refunds!O1309</f>
        <v>0</v>
      </c>
      <c r="G36" s="18" t="str">
        <f t="shared" si="3"/>
        <v>No</v>
      </c>
      <c r="H36" s="18" t="str">
        <f t="shared" si="4"/>
        <v>No</v>
      </c>
      <c r="I36" s="46" t="str">
        <f>Refunds!O1314</f>
        <v>N/A</v>
      </c>
      <c r="J36" s="18" t="str">
        <f t="shared" si="5"/>
        <v>No</v>
      </c>
      <c r="K36" s="16">
        <f>Refunds!O1321</f>
        <v>0</v>
      </c>
    </row>
    <row r="37" spans="1:13" x14ac:dyDescent="0.4">
      <c r="A37" s="14" t="str">
        <f>Refunds!M1358</f>
        <v>N/A</v>
      </c>
      <c r="B37" s="15" t="str">
        <f>Refunds!M1359</f>
        <v>N/A</v>
      </c>
      <c r="C37" s="15">
        <f>Refunds!M1360</f>
        <v>0</v>
      </c>
      <c r="D37" s="46">
        <f>Refunds!O1379</f>
        <v>0</v>
      </c>
      <c r="E37" s="46">
        <f>Refunds!O1381</f>
        <v>0</v>
      </c>
      <c r="F37" s="16">
        <f>Refunds!O1384</f>
        <v>0</v>
      </c>
      <c r="G37" s="18" t="str">
        <f t="shared" si="3"/>
        <v>No</v>
      </c>
      <c r="H37" s="18" t="str">
        <f t="shared" si="4"/>
        <v>No</v>
      </c>
      <c r="I37" s="46" t="str">
        <f>Refunds!O1389</f>
        <v>N/A</v>
      </c>
      <c r="J37" s="18" t="str">
        <f t="shared" si="5"/>
        <v>No</v>
      </c>
      <c r="K37" s="16">
        <f>Refunds!O1396</f>
        <v>0</v>
      </c>
    </row>
    <row r="38" spans="1:13" x14ac:dyDescent="0.4">
      <c r="A38" s="14" t="str">
        <f>Refunds!M1433</f>
        <v>N/A</v>
      </c>
      <c r="B38" s="15" t="str">
        <f>Refunds!M1434</f>
        <v>N/A</v>
      </c>
      <c r="C38" s="15">
        <f>Refunds!M1435</f>
        <v>0</v>
      </c>
      <c r="D38" s="46">
        <f>Refunds!O1454</f>
        <v>0</v>
      </c>
      <c r="E38" s="46">
        <f>Refunds!O1456</f>
        <v>0</v>
      </c>
      <c r="F38" s="16">
        <f>Refunds!O1459</f>
        <v>0</v>
      </c>
      <c r="G38" s="18" t="str">
        <f t="shared" si="3"/>
        <v>No</v>
      </c>
      <c r="H38" s="18" t="str">
        <f t="shared" si="4"/>
        <v>No</v>
      </c>
      <c r="I38" s="46" t="str">
        <f>Refunds!O1464</f>
        <v>N/A</v>
      </c>
      <c r="J38" s="18" t="str">
        <f t="shared" si="5"/>
        <v>No</v>
      </c>
      <c r="K38" s="16">
        <f>Refunds!O1471</f>
        <v>0</v>
      </c>
    </row>
    <row r="39" spans="1:13" x14ac:dyDescent="0.4">
      <c r="A39" s="14" t="str">
        <f>Refunds!M1508</f>
        <v>N/A</v>
      </c>
      <c r="B39" s="15" t="str">
        <f>Refunds!M1509</f>
        <v>N/A</v>
      </c>
      <c r="C39" s="15">
        <f>Refunds!M1510</f>
        <v>0</v>
      </c>
      <c r="D39" s="46">
        <f>Refunds!O1529</f>
        <v>0</v>
      </c>
      <c r="E39" s="46">
        <f>Refunds!O1531</f>
        <v>0</v>
      </c>
      <c r="F39" s="16">
        <f>Refunds!O1534</f>
        <v>0</v>
      </c>
      <c r="G39" s="18" t="str">
        <f t="shared" si="3"/>
        <v>No</v>
      </c>
      <c r="H39" s="18" t="str">
        <f t="shared" si="4"/>
        <v>No</v>
      </c>
      <c r="I39" s="46" t="str">
        <f>Refunds!O1539</f>
        <v>N/A</v>
      </c>
      <c r="J39" s="18" t="str">
        <f t="shared" si="5"/>
        <v>No</v>
      </c>
      <c r="K39" s="16">
        <f>Refunds!O1546</f>
        <v>0</v>
      </c>
    </row>
    <row r="40" spans="1:13" x14ac:dyDescent="0.4">
      <c r="A40" s="14" t="str">
        <f>Refunds!M1583</f>
        <v>N/A</v>
      </c>
      <c r="B40" s="15" t="str">
        <f>Refunds!M1584</f>
        <v>N/A</v>
      </c>
      <c r="C40" s="15">
        <f>Refunds!M1585</f>
        <v>0</v>
      </c>
      <c r="D40" s="46">
        <f>Refunds!O1604</f>
        <v>0</v>
      </c>
      <c r="E40" s="46">
        <f>Refunds!O1606</f>
        <v>0</v>
      </c>
      <c r="F40" s="16">
        <f>Refunds!O1609</f>
        <v>0</v>
      </c>
      <c r="G40" s="18" t="str">
        <f t="shared" si="3"/>
        <v>No</v>
      </c>
      <c r="H40" s="18" t="str">
        <f t="shared" si="4"/>
        <v>No</v>
      </c>
      <c r="I40" s="46" t="str">
        <f>Refunds!O1614</f>
        <v>N/A</v>
      </c>
      <c r="J40" s="18" t="str">
        <f t="shared" si="5"/>
        <v>No</v>
      </c>
      <c r="K40" s="16">
        <f>Refunds!O1621</f>
        <v>0</v>
      </c>
      <c r="M40" s="3"/>
    </row>
    <row r="41" spans="1:13" x14ac:dyDescent="0.4">
      <c r="A41" s="14" t="str">
        <f>Refunds!M1658</f>
        <v>N/A</v>
      </c>
      <c r="B41" s="15" t="str">
        <f>Refunds!M1659</f>
        <v>N/A</v>
      </c>
      <c r="C41" s="15">
        <f>Refunds!M1660</f>
        <v>0</v>
      </c>
      <c r="D41" s="46">
        <f>Refunds!O1679</f>
        <v>0</v>
      </c>
      <c r="E41" s="46">
        <f>Refunds!O1681</f>
        <v>0</v>
      </c>
      <c r="F41" s="16">
        <f>Refunds!O1684</f>
        <v>0</v>
      </c>
      <c r="G41" s="18" t="str">
        <f t="shared" si="3"/>
        <v>No</v>
      </c>
      <c r="H41" s="18" t="str">
        <f t="shared" si="4"/>
        <v>No</v>
      </c>
      <c r="I41" s="46" t="str">
        <f>Refunds!O1689</f>
        <v>N/A</v>
      </c>
      <c r="J41" s="18" t="str">
        <f t="shared" si="5"/>
        <v>No</v>
      </c>
      <c r="K41" s="16">
        <f>Refunds!O1696</f>
        <v>0</v>
      </c>
    </row>
    <row r="42" spans="1:13" x14ac:dyDescent="0.4">
      <c r="A42" s="14" t="str">
        <f>Refunds!M1733</f>
        <v>N/A</v>
      </c>
      <c r="B42" s="15" t="str">
        <f>Refunds!M1734</f>
        <v>N/A</v>
      </c>
      <c r="C42" s="15">
        <f>Refunds!M1735</f>
        <v>0</v>
      </c>
      <c r="D42" s="46">
        <f>Refunds!O1754</f>
        <v>0</v>
      </c>
      <c r="E42" s="46">
        <f>Refunds!O1756</f>
        <v>0</v>
      </c>
      <c r="F42" s="16">
        <f>Refunds!O1759</f>
        <v>0</v>
      </c>
      <c r="G42" s="18" t="str">
        <f t="shared" si="3"/>
        <v>No</v>
      </c>
      <c r="H42" s="18" t="str">
        <f t="shared" si="4"/>
        <v>No</v>
      </c>
      <c r="I42" s="46" t="str">
        <f>Refunds!O1764</f>
        <v>N/A</v>
      </c>
      <c r="J42" s="18" t="str">
        <f t="shared" si="5"/>
        <v>No</v>
      </c>
      <c r="K42" s="16">
        <f>Refunds!O1771</f>
        <v>0</v>
      </c>
    </row>
    <row r="43" spans="1:13" x14ac:dyDescent="0.4">
      <c r="A43" s="14" t="str">
        <f>Refunds!M1808</f>
        <v>N/A</v>
      </c>
      <c r="B43" s="15" t="str">
        <f>Refunds!M1809</f>
        <v>N/A</v>
      </c>
      <c r="C43" s="15">
        <f>Refunds!M1810</f>
        <v>0</v>
      </c>
      <c r="D43" s="46">
        <f>Refunds!O1829</f>
        <v>0</v>
      </c>
      <c r="E43" s="46">
        <f>Refunds!O1831</f>
        <v>0</v>
      </c>
      <c r="F43" s="16">
        <f>Refunds!O1834</f>
        <v>0</v>
      </c>
      <c r="G43" s="18" t="str">
        <f t="shared" si="3"/>
        <v>No</v>
      </c>
      <c r="H43" s="18" t="str">
        <f t="shared" si="4"/>
        <v>No</v>
      </c>
      <c r="I43" s="46" t="str">
        <f>Refunds!O1839</f>
        <v>N/A</v>
      </c>
      <c r="J43" s="18" t="str">
        <f t="shared" si="5"/>
        <v>No</v>
      </c>
      <c r="K43" s="16">
        <f>Refunds!O1846</f>
        <v>0</v>
      </c>
    </row>
    <row r="44" spans="1:13" x14ac:dyDescent="0.4">
      <c r="A44" s="14" t="str">
        <f>Refunds!M1883</f>
        <v>N/A</v>
      </c>
      <c r="B44" s="15" t="str">
        <f>Refunds!M1884</f>
        <v>N/A</v>
      </c>
      <c r="C44" s="15">
        <f>Refunds!M1885</f>
        <v>0</v>
      </c>
      <c r="D44" s="46">
        <f>Refunds!O1904</f>
        <v>0</v>
      </c>
      <c r="E44" s="46">
        <f>Refunds!O1906</f>
        <v>0</v>
      </c>
      <c r="F44" s="16">
        <f>Refunds!O1909</f>
        <v>0</v>
      </c>
      <c r="G44" s="18" t="str">
        <f t="shared" si="3"/>
        <v>No</v>
      </c>
      <c r="H44" s="18" t="str">
        <f t="shared" si="4"/>
        <v>No</v>
      </c>
      <c r="I44" s="46" t="str">
        <f>Refunds!O1914</f>
        <v>N/A</v>
      </c>
      <c r="J44" s="18" t="str">
        <f t="shared" si="5"/>
        <v>No</v>
      </c>
      <c r="K44" s="16">
        <f>Refunds!O1921</f>
        <v>0</v>
      </c>
    </row>
    <row r="45" spans="1:13" x14ac:dyDescent="0.4">
      <c r="A45" s="14" t="str">
        <f>Refunds!M1958</f>
        <v>N/A</v>
      </c>
      <c r="B45" s="15" t="str">
        <f>Refunds!M1959</f>
        <v>N/A</v>
      </c>
      <c r="C45" s="15">
        <f>Refunds!M1960</f>
        <v>0</v>
      </c>
      <c r="D45" s="46">
        <f>Refunds!O1979</f>
        <v>0</v>
      </c>
      <c r="E45" s="46">
        <f>Refunds!O1981</f>
        <v>0</v>
      </c>
      <c r="F45" s="16">
        <f>Refunds!O1984</f>
        <v>0</v>
      </c>
      <c r="G45" s="18" t="str">
        <f t="shared" si="3"/>
        <v>No</v>
      </c>
      <c r="H45" s="18" t="str">
        <f t="shared" si="4"/>
        <v>No</v>
      </c>
      <c r="I45" s="46" t="str">
        <f>Refunds!O1989</f>
        <v>N/A</v>
      </c>
      <c r="J45" s="18" t="str">
        <f t="shared" si="5"/>
        <v>No</v>
      </c>
      <c r="K45" s="16">
        <f>Refunds!O1996</f>
        <v>0</v>
      </c>
    </row>
    <row r="46" spans="1:13" x14ac:dyDescent="0.4">
      <c r="A46" s="14" t="str">
        <f>Refunds!M2033</f>
        <v>N/A</v>
      </c>
      <c r="B46" s="15" t="str">
        <f>Refunds!M2034</f>
        <v>N/A</v>
      </c>
      <c r="C46" s="15">
        <f>Refunds!M2035</f>
        <v>0</v>
      </c>
      <c r="D46" s="46">
        <f>Refunds!O2054</f>
        <v>0</v>
      </c>
      <c r="E46" s="46">
        <f>Refunds!O2056</f>
        <v>0</v>
      </c>
      <c r="F46" s="16">
        <f>Refunds!O2059</f>
        <v>0</v>
      </c>
      <c r="G46" s="18" t="str">
        <f t="shared" si="3"/>
        <v>No</v>
      </c>
      <c r="H46" s="18" t="str">
        <f t="shared" si="4"/>
        <v>No</v>
      </c>
      <c r="I46" s="46" t="str">
        <f>Refunds!O2064</f>
        <v>N/A</v>
      </c>
      <c r="J46" s="18" t="str">
        <f t="shared" si="5"/>
        <v>No</v>
      </c>
      <c r="K46" s="16">
        <f>Refunds!O2071</f>
        <v>0</v>
      </c>
    </row>
    <row r="47" spans="1:13" x14ac:dyDescent="0.4">
      <c r="A47" s="14" t="str">
        <f>Refunds!M2108</f>
        <v>N/A</v>
      </c>
      <c r="B47" s="15" t="str">
        <f>Refunds!M2109</f>
        <v>N/A</v>
      </c>
      <c r="C47" s="15">
        <f>Refunds!M2110</f>
        <v>0</v>
      </c>
      <c r="D47" s="46">
        <f>Refunds!O2129</f>
        <v>0</v>
      </c>
      <c r="E47" s="46">
        <f>Refunds!O2131</f>
        <v>0</v>
      </c>
      <c r="F47" s="16">
        <f>Refunds!O2134</f>
        <v>0</v>
      </c>
      <c r="G47" s="18" t="str">
        <f t="shared" si="3"/>
        <v>No</v>
      </c>
      <c r="H47" s="18" t="str">
        <f t="shared" si="4"/>
        <v>No</v>
      </c>
      <c r="I47" s="46" t="str">
        <f>Refunds!O2139</f>
        <v>N/A</v>
      </c>
      <c r="J47" s="18" t="str">
        <f t="shared" si="5"/>
        <v>No</v>
      </c>
      <c r="K47" s="16">
        <f>Refunds!O2146</f>
        <v>0</v>
      </c>
    </row>
    <row r="48" spans="1:13" x14ac:dyDescent="0.4">
      <c r="A48" s="14"/>
      <c r="B48" s="15"/>
      <c r="C48" s="15"/>
      <c r="D48" s="46"/>
      <c r="E48" s="46"/>
      <c r="F48" s="16"/>
      <c r="G48" s="18"/>
      <c r="H48" s="18"/>
      <c r="I48" s="46"/>
      <c r="J48" s="18"/>
      <c r="K48" s="16"/>
    </row>
    <row r="49" spans="1:11" x14ac:dyDescent="0.4">
      <c r="A49" s="14"/>
      <c r="B49" s="15"/>
      <c r="C49" s="15"/>
      <c r="D49" s="46"/>
      <c r="E49" s="46"/>
      <c r="F49" s="16"/>
      <c r="G49" s="18"/>
      <c r="H49" s="18"/>
      <c r="I49" s="46"/>
      <c r="J49" s="18"/>
      <c r="K49" s="16"/>
    </row>
    <row r="50" spans="1:11" x14ac:dyDescent="0.4">
      <c r="A50" s="14" t="s">
        <v>127</v>
      </c>
      <c r="B50" s="15"/>
      <c r="C50" s="15"/>
      <c r="D50" s="46"/>
      <c r="E50" s="46"/>
      <c r="F50" s="16"/>
      <c r="G50" s="18"/>
      <c r="H50" s="18"/>
      <c r="I50" s="46"/>
      <c r="J50" s="18"/>
      <c r="K50" s="16"/>
    </row>
    <row r="51" spans="1:11" x14ac:dyDescent="0.4">
      <c r="A51" s="14"/>
      <c r="B51" s="15"/>
      <c r="C51" s="15"/>
      <c r="D51" s="46"/>
      <c r="E51" s="46"/>
      <c r="F51" s="16"/>
      <c r="G51" s="18"/>
      <c r="H51" s="18"/>
      <c r="I51" s="46"/>
      <c r="J51" s="18"/>
      <c r="K51" s="16"/>
    </row>
    <row r="52" spans="1:11" x14ac:dyDescent="0.4">
      <c r="A52" s="14"/>
      <c r="B52" s="15"/>
      <c r="C52" s="15"/>
      <c r="D52" s="46"/>
      <c r="E52" s="46"/>
      <c r="F52" s="16"/>
      <c r="G52" s="18"/>
      <c r="H52" s="18"/>
      <c r="I52" s="46"/>
      <c r="J52" s="18"/>
      <c r="K52" s="16"/>
    </row>
    <row r="53" spans="1:11" x14ac:dyDescent="0.4">
      <c r="A53" s="14"/>
      <c r="B53" s="15"/>
      <c r="C53" s="15"/>
      <c r="D53" s="46"/>
      <c r="E53" s="46"/>
      <c r="F53" s="16"/>
      <c r="G53" s="18"/>
      <c r="H53" s="18"/>
      <c r="I53" s="46"/>
      <c r="J53" s="18"/>
      <c r="K53" s="16"/>
    </row>
    <row r="54" spans="1:11" x14ac:dyDescent="0.4">
      <c r="A54" s="14"/>
      <c r="B54" s="15"/>
      <c r="C54" s="15"/>
      <c r="D54" s="46"/>
      <c r="E54" s="46"/>
      <c r="F54" s="16"/>
      <c r="G54" s="18"/>
      <c r="H54" s="18"/>
      <c r="I54" s="46"/>
      <c r="J54" s="18"/>
      <c r="K54" s="16"/>
    </row>
    <row r="55" spans="1:11" x14ac:dyDescent="0.4">
      <c r="A55" s="14"/>
      <c r="B55" s="15"/>
      <c r="C55" s="15"/>
      <c r="D55" s="46"/>
      <c r="E55" s="46"/>
      <c r="F55" s="16"/>
      <c r="G55" s="18"/>
      <c r="H55" s="18"/>
      <c r="I55" s="46"/>
      <c r="J55" s="18"/>
      <c r="K55" s="16"/>
    </row>
    <row r="56" spans="1:11" x14ac:dyDescent="0.4">
      <c r="A56" s="14"/>
      <c r="B56" s="81" t="s">
        <v>128</v>
      </c>
      <c r="C56" s="81"/>
      <c r="D56" s="81"/>
      <c r="E56" s="81"/>
      <c r="F56" s="81"/>
      <c r="G56" s="81"/>
      <c r="H56" s="18"/>
      <c r="I56" s="46"/>
      <c r="J56" s="18"/>
      <c r="K56" s="16"/>
    </row>
    <row r="57" spans="1:11" x14ac:dyDescent="0.4">
      <c r="A57" s="14"/>
      <c r="B57" s="15"/>
      <c r="C57" s="15"/>
      <c r="D57" s="46"/>
      <c r="E57" s="46"/>
      <c r="F57" s="16"/>
      <c r="G57" s="18"/>
      <c r="H57" s="18"/>
      <c r="I57" s="46"/>
      <c r="J57" s="18"/>
      <c r="K57" s="16"/>
    </row>
    <row r="58" spans="1:11" x14ac:dyDescent="0.4">
      <c r="A58" s="14"/>
      <c r="B58" s="15"/>
      <c r="C58" s="15"/>
      <c r="D58" s="46"/>
      <c r="E58" s="46"/>
      <c r="F58" s="16"/>
      <c r="G58" s="18"/>
      <c r="H58" s="18"/>
      <c r="I58" s="46"/>
      <c r="J58" s="18"/>
      <c r="K58" s="16"/>
    </row>
    <row r="59" spans="1:11" x14ac:dyDescent="0.4">
      <c r="A59" s="14"/>
      <c r="B59" s="15"/>
      <c r="C59" s="15"/>
      <c r="D59" s="46"/>
      <c r="E59" s="46"/>
      <c r="F59" s="16"/>
      <c r="G59" s="18"/>
      <c r="H59" s="18"/>
      <c r="I59" s="46"/>
      <c r="J59" s="18"/>
      <c r="K59" s="16"/>
    </row>
    <row r="60" spans="1:11" x14ac:dyDescent="0.4">
      <c r="A60" s="14"/>
      <c r="B60" s="81" t="s">
        <v>130</v>
      </c>
      <c r="C60" s="81"/>
      <c r="D60" s="81"/>
      <c r="E60" s="81"/>
      <c r="F60" s="81"/>
      <c r="G60" s="81"/>
      <c r="H60" s="18"/>
      <c r="I60" s="46"/>
      <c r="J60" s="18"/>
      <c r="K60" s="16"/>
    </row>
    <row r="61" spans="1:11" x14ac:dyDescent="0.4">
      <c r="A61" s="14"/>
      <c r="B61" s="15"/>
      <c r="C61" s="15"/>
      <c r="D61" s="46"/>
      <c r="E61" s="46"/>
      <c r="F61" s="16"/>
      <c r="G61" s="18"/>
      <c r="H61" s="18"/>
      <c r="I61" s="46"/>
      <c r="J61" s="18"/>
      <c r="K61" s="16"/>
    </row>
    <row r="62" spans="1:11" x14ac:dyDescent="0.4">
      <c r="A62" s="14"/>
      <c r="B62" s="15"/>
      <c r="C62" s="15"/>
      <c r="D62" s="46"/>
      <c r="E62" s="46"/>
      <c r="F62" s="16"/>
      <c r="G62" s="18"/>
      <c r="H62" s="18"/>
      <c r="I62" s="46"/>
      <c r="J62" s="18"/>
      <c r="K62" s="16"/>
    </row>
    <row r="63" spans="1:11" x14ac:dyDescent="0.4">
      <c r="A63" s="14"/>
      <c r="B63" s="81" t="s">
        <v>2</v>
      </c>
      <c r="C63" s="81"/>
      <c r="D63" s="81"/>
      <c r="E63" s="81"/>
      <c r="F63" s="81"/>
      <c r="G63" s="81"/>
      <c r="H63" s="18"/>
      <c r="I63" s="46"/>
      <c r="J63" s="18"/>
      <c r="K63" s="16"/>
    </row>
    <row r="64" spans="1:11" x14ac:dyDescent="0.4">
      <c r="A64" s="14"/>
      <c r="B64" s="15"/>
      <c r="C64" s="15"/>
      <c r="D64" s="46"/>
      <c r="E64" s="46"/>
      <c r="F64" s="16"/>
      <c r="G64" s="18"/>
      <c r="H64" s="18"/>
      <c r="I64" s="46"/>
      <c r="J64" s="18"/>
      <c r="K64" s="16"/>
    </row>
    <row r="65" spans="1:12" x14ac:dyDescent="0.4">
      <c r="A65" s="14"/>
      <c r="B65" s="15"/>
      <c r="C65" s="15"/>
      <c r="D65" s="46"/>
      <c r="E65" s="46"/>
      <c r="F65" s="16"/>
      <c r="G65" s="18"/>
      <c r="H65" s="18"/>
      <c r="I65" s="46"/>
      <c r="J65" s="18"/>
      <c r="K65" s="16"/>
    </row>
    <row r="66" spans="1:12" x14ac:dyDescent="0.4">
      <c r="A66" s="14"/>
      <c r="B66" s="81" t="s">
        <v>129</v>
      </c>
      <c r="C66" s="81"/>
      <c r="D66" s="81"/>
      <c r="E66" s="81"/>
      <c r="F66" s="81"/>
      <c r="G66" s="81"/>
      <c r="H66" s="18"/>
      <c r="I66" s="46"/>
      <c r="J66" s="18"/>
      <c r="K66" s="16"/>
    </row>
    <row r="67" spans="1:12" x14ac:dyDescent="0.4">
      <c r="A67" s="14"/>
      <c r="B67" s="15"/>
      <c r="C67" s="15"/>
      <c r="D67" s="46"/>
      <c r="E67" s="46"/>
      <c r="F67" s="16"/>
      <c r="G67" s="18"/>
      <c r="H67" s="18"/>
      <c r="I67" s="46"/>
      <c r="J67" s="18"/>
      <c r="K67" s="16"/>
    </row>
    <row r="68" spans="1:12" x14ac:dyDescent="0.4">
      <c r="B68" s="15"/>
      <c r="C68" s="15"/>
      <c r="D68" s="17"/>
      <c r="E68" s="17"/>
      <c r="F68" s="17"/>
      <c r="G68" s="18"/>
      <c r="H68" s="18"/>
      <c r="I68" s="17"/>
      <c r="J68" s="18"/>
      <c r="K68" s="16"/>
      <c r="L68" s="5"/>
    </row>
    <row r="69" spans="1:12" x14ac:dyDescent="0.4">
      <c r="A69" s="14"/>
      <c r="B69" s="15"/>
      <c r="C69" s="15"/>
      <c r="D69" s="17"/>
      <c r="E69" s="17"/>
      <c r="F69" s="17"/>
      <c r="G69" s="18"/>
      <c r="H69" s="18"/>
      <c r="I69" s="17"/>
      <c r="J69" s="18"/>
      <c r="K69" s="16"/>
      <c r="L69" s="5"/>
    </row>
    <row r="70" spans="1:12" x14ac:dyDescent="0.4">
      <c r="A70" s="14" t="s">
        <v>101</v>
      </c>
      <c r="B70" s="15"/>
      <c r="C70" s="15"/>
      <c r="D70" s="17"/>
      <c r="E70" s="17"/>
      <c r="F70" s="17"/>
      <c r="G70" s="18"/>
      <c r="H70" s="18"/>
      <c r="I70" s="17"/>
      <c r="J70" s="18"/>
      <c r="K70" s="16"/>
      <c r="L70" s="5"/>
    </row>
    <row r="71" spans="1:12" ht="15" x14ac:dyDescent="0.4">
      <c r="A71" s="19" t="s">
        <v>131</v>
      </c>
      <c r="B71" s="15"/>
      <c r="C71" s="15"/>
      <c r="D71" s="17"/>
      <c r="E71" s="17"/>
      <c r="F71" s="17"/>
      <c r="G71" s="17"/>
      <c r="H71" s="17"/>
      <c r="I71" s="17"/>
      <c r="J71" s="17"/>
      <c r="K71" s="18"/>
      <c r="L71" s="5"/>
    </row>
    <row r="72" spans="1:12" ht="15" x14ac:dyDescent="0.4">
      <c r="A72" s="19" t="s">
        <v>71</v>
      </c>
      <c r="B72" s="15"/>
      <c r="C72" s="15"/>
      <c r="D72" s="17"/>
      <c r="E72" s="17"/>
      <c r="F72" s="17"/>
      <c r="G72" s="17"/>
      <c r="H72" s="17"/>
      <c r="I72" s="17"/>
      <c r="J72" s="17"/>
      <c r="K72" s="18"/>
      <c r="L72" s="5"/>
    </row>
    <row r="73" spans="1:12" x14ac:dyDescent="0.4">
      <c r="A73" s="2" t="s">
        <v>133</v>
      </c>
      <c r="B73" s="15"/>
      <c r="C73" s="15"/>
      <c r="D73" s="17"/>
      <c r="E73" s="17"/>
      <c r="F73" s="17"/>
      <c r="G73" s="17"/>
      <c r="H73" s="17"/>
      <c r="I73" s="17"/>
      <c r="J73" s="17"/>
      <c r="K73" s="18"/>
      <c r="L73" s="5"/>
    </row>
    <row r="74" spans="1:12" x14ac:dyDescent="0.4">
      <c r="B74" s="15"/>
      <c r="C74" s="15"/>
      <c r="D74" s="17"/>
      <c r="E74" s="17"/>
      <c r="F74" s="17"/>
      <c r="G74" s="17"/>
      <c r="H74" s="17"/>
      <c r="I74" s="17"/>
      <c r="J74" s="17"/>
      <c r="K74" s="18"/>
      <c r="L74" s="5"/>
    </row>
    <row r="75" spans="1:12" x14ac:dyDescent="0.4">
      <c r="K75" s="20"/>
    </row>
    <row r="76" spans="1:12" s="66" customFormat="1" ht="10.15" x14ac:dyDescent="0.3">
      <c r="A76" s="65" t="s">
        <v>137</v>
      </c>
      <c r="D76" s="67"/>
      <c r="E76" s="67"/>
      <c r="F76" s="67"/>
      <c r="G76" s="67"/>
      <c r="H76" s="67"/>
      <c r="I76" s="67"/>
      <c r="J76" s="67"/>
      <c r="K76" s="68"/>
    </row>
    <row r="106" s="2" customFormat="1" x14ac:dyDescent="0.4"/>
    <row r="107" s="2" customFormat="1" x14ac:dyDescent="0.4"/>
    <row r="108" s="2" customFormat="1" x14ac:dyDescent="0.4"/>
    <row r="109" s="2" customFormat="1" x14ac:dyDescent="0.4"/>
    <row r="110" s="2" customFormat="1" x14ac:dyDescent="0.4"/>
    <row r="111" s="2" customFormat="1" x14ac:dyDescent="0.4"/>
    <row r="112" s="2" customFormat="1" x14ac:dyDescent="0.4"/>
    <row r="113" s="2" customFormat="1" x14ac:dyDescent="0.4"/>
    <row r="114" s="2" customFormat="1" x14ac:dyDescent="0.4"/>
    <row r="115" s="2" customFormat="1" x14ac:dyDescent="0.4"/>
    <row r="116" s="2" customFormat="1" x14ac:dyDescent="0.4"/>
    <row r="117" s="2" customFormat="1" x14ac:dyDescent="0.4"/>
    <row r="118" s="2" customFormat="1" x14ac:dyDescent="0.4"/>
    <row r="119" s="2" customFormat="1" x14ac:dyDescent="0.4"/>
    <row r="120" s="2" customFormat="1" x14ac:dyDescent="0.4"/>
    <row r="121" s="2" customFormat="1" x14ac:dyDescent="0.4"/>
    <row r="122" s="2" customFormat="1" x14ac:dyDescent="0.4"/>
    <row r="123" s="2" customFormat="1" x14ac:dyDescent="0.4"/>
    <row r="124" s="2" customFormat="1" x14ac:dyDescent="0.4"/>
    <row r="125" s="2" customFormat="1" x14ac:dyDescent="0.4"/>
    <row r="126" s="2" customFormat="1" x14ac:dyDescent="0.4"/>
    <row r="127" s="2" customFormat="1" x14ac:dyDescent="0.4"/>
    <row r="128" s="2" customFormat="1" x14ac:dyDescent="0.4"/>
    <row r="129" s="2" customFormat="1" x14ac:dyDescent="0.4"/>
    <row r="130" s="2" customFormat="1" x14ac:dyDescent="0.4"/>
    <row r="131" s="2" customFormat="1" x14ac:dyDescent="0.4"/>
    <row r="132" s="2" customFormat="1" x14ac:dyDescent="0.4"/>
    <row r="133" s="2" customFormat="1" x14ac:dyDescent="0.4"/>
    <row r="134" s="2" customFormat="1" x14ac:dyDescent="0.4"/>
    <row r="135" s="2" customFormat="1" x14ac:dyDescent="0.4"/>
    <row r="136" s="2" customFormat="1" x14ac:dyDescent="0.4"/>
    <row r="137" s="2" customFormat="1" x14ac:dyDescent="0.4"/>
    <row r="138" s="2" customFormat="1" x14ac:dyDescent="0.4"/>
    <row r="139" s="2" customFormat="1" x14ac:dyDescent="0.4"/>
    <row r="140" s="2" customFormat="1" x14ac:dyDescent="0.4"/>
    <row r="350" s="2" customFormat="1" x14ac:dyDescent="0.4"/>
    <row r="351" s="2" customFormat="1" x14ac:dyDescent="0.4"/>
    <row r="352" s="2" customFormat="1" x14ac:dyDescent="0.4"/>
    <row r="353" s="2" customFormat="1" x14ac:dyDescent="0.4"/>
    <row r="354" s="2" customFormat="1" x14ac:dyDescent="0.4"/>
    <row r="355" s="2" customFormat="1" x14ac:dyDescent="0.4"/>
    <row r="356" s="2" customFormat="1" x14ac:dyDescent="0.4"/>
    <row r="357" s="2" customFormat="1" x14ac:dyDescent="0.4"/>
    <row r="358" s="2" customFormat="1" x14ac:dyDescent="0.4"/>
    <row r="359" s="2" customFormat="1" x14ac:dyDescent="0.4"/>
    <row r="360" s="2" customFormat="1" x14ac:dyDescent="0.4"/>
    <row r="361" s="2" customFormat="1" x14ac:dyDescent="0.4"/>
    <row r="362" s="2" customFormat="1" x14ac:dyDescent="0.4"/>
    <row r="363" s="2" customFormat="1" x14ac:dyDescent="0.4"/>
    <row r="364" s="2" customFormat="1" x14ac:dyDescent="0.4"/>
    <row r="365" s="2" customFormat="1" x14ac:dyDescent="0.4"/>
    <row r="575" s="2" customFormat="1" x14ac:dyDescent="0.4"/>
    <row r="576" s="2" customFormat="1" x14ac:dyDescent="0.4"/>
    <row r="577" s="2" customFormat="1" x14ac:dyDescent="0.4"/>
    <row r="578" s="2" customFormat="1" x14ac:dyDescent="0.4"/>
    <row r="579" s="2" customFormat="1" x14ac:dyDescent="0.4"/>
    <row r="580" s="2" customFormat="1" x14ac:dyDescent="0.4"/>
    <row r="581" s="2" customFormat="1" x14ac:dyDescent="0.4"/>
    <row r="582" s="2" customFormat="1" x14ac:dyDescent="0.4"/>
    <row r="583" s="2" customFormat="1" x14ac:dyDescent="0.4"/>
    <row r="584" s="2" customFormat="1" x14ac:dyDescent="0.4"/>
    <row r="585" s="2" customFormat="1" x14ac:dyDescent="0.4"/>
    <row r="586" s="2" customFormat="1" x14ac:dyDescent="0.4"/>
    <row r="587" s="2" customFormat="1" x14ac:dyDescent="0.4"/>
    <row r="588" s="2" customFormat="1" x14ac:dyDescent="0.4"/>
    <row r="589" s="2" customFormat="1" x14ac:dyDescent="0.4"/>
    <row r="590" s="2" customFormat="1" x14ac:dyDescent="0.4"/>
    <row r="800" s="2" customFormat="1" x14ac:dyDescent="0.4"/>
    <row r="801" s="2" customFormat="1" x14ac:dyDescent="0.4"/>
    <row r="802" s="2" customFormat="1" x14ac:dyDescent="0.4"/>
    <row r="803" s="2" customFormat="1" x14ac:dyDescent="0.4"/>
    <row r="804" s="2" customFormat="1" x14ac:dyDescent="0.4"/>
    <row r="805" s="2" customFormat="1" x14ac:dyDescent="0.4"/>
    <row r="806" s="2" customFormat="1" x14ac:dyDescent="0.4"/>
    <row r="807" s="2" customFormat="1" x14ac:dyDescent="0.4"/>
    <row r="808" s="2" customFormat="1" x14ac:dyDescent="0.4"/>
    <row r="809" s="2" customFormat="1" x14ac:dyDescent="0.4"/>
    <row r="810" s="2" customFormat="1" x14ac:dyDescent="0.4"/>
    <row r="811" s="2" customFormat="1" x14ac:dyDescent="0.4"/>
    <row r="812" s="2" customFormat="1" x14ac:dyDescent="0.4"/>
    <row r="813" s="2" customFormat="1" x14ac:dyDescent="0.4"/>
    <row r="814" s="2" customFormat="1" x14ac:dyDescent="0.4"/>
    <row r="815" s="2" customFormat="1" x14ac:dyDescent="0.4"/>
    <row r="1025" s="2" customFormat="1" x14ac:dyDescent="0.4"/>
    <row r="1026" s="2" customFormat="1" x14ac:dyDescent="0.4"/>
    <row r="1027" s="2" customFormat="1" x14ac:dyDescent="0.4"/>
    <row r="1028" s="2" customFormat="1" x14ac:dyDescent="0.4"/>
    <row r="1029" s="2" customFormat="1" x14ac:dyDescent="0.4"/>
    <row r="1030" s="2" customFormat="1" x14ac:dyDescent="0.4"/>
    <row r="1031" s="2" customFormat="1" x14ac:dyDescent="0.4"/>
    <row r="1032" s="2" customFormat="1" x14ac:dyDescent="0.4"/>
    <row r="1033" s="2" customFormat="1" x14ac:dyDescent="0.4"/>
    <row r="1034" s="2" customFormat="1" x14ac:dyDescent="0.4"/>
    <row r="1035" s="2" customFormat="1" x14ac:dyDescent="0.4"/>
    <row r="1036" s="2" customFormat="1" x14ac:dyDescent="0.4"/>
    <row r="1037" s="2" customFormat="1" x14ac:dyDescent="0.4"/>
    <row r="1038" s="2" customFormat="1" x14ac:dyDescent="0.4"/>
    <row r="1039" s="2" customFormat="1" x14ac:dyDescent="0.4"/>
    <row r="1040" s="2" customFormat="1" x14ac:dyDescent="0.4"/>
    <row r="1250" s="2" customFormat="1" x14ac:dyDescent="0.4"/>
    <row r="1251" s="2" customFormat="1" x14ac:dyDescent="0.4"/>
    <row r="1252" s="2" customFormat="1" x14ac:dyDescent="0.4"/>
    <row r="1253" s="2" customFormat="1" x14ac:dyDescent="0.4"/>
    <row r="1254" s="2" customFormat="1" x14ac:dyDescent="0.4"/>
    <row r="1255" s="2" customFormat="1" x14ac:dyDescent="0.4"/>
    <row r="1256" s="2" customFormat="1" x14ac:dyDescent="0.4"/>
    <row r="1257" s="2" customFormat="1" x14ac:dyDescent="0.4"/>
    <row r="1258" s="2" customFormat="1" x14ac:dyDescent="0.4"/>
    <row r="1259" s="2" customFormat="1" x14ac:dyDescent="0.4"/>
    <row r="1260" s="2" customFormat="1" x14ac:dyDescent="0.4"/>
    <row r="1261" s="2" customFormat="1" x14ac:dyDescent="0.4"/>
    <row r="1262" s="2" customFormat="1" x14ac:dyDescent="0.4"/>
    <row r="1263" s="2" customFormat="1" x14ac:dyDescent="0.4"/>
    <row r="1264" s="2" customFormat="1" x14ac:dyDescent="0.4"/>
    <row r="1265" s="2" customFormat="1" x14ac:dyDescent="0.4"/>
    <row r="1475" s="2" customFormat="1" x14ac:dyDescent="0.4"/>
    <row r="1476" s="2" customFormat="1" x14ac:dyDescent="0.4"/>
    <row r="1477" s="2" customFormat="1" x14ac:dyDescent="0.4"/>
    <row r="1478" s="2" customFormat="1" x14ac:dyDescent="0.4"/>
    <row r="1479" s="2" customFormat="1" x14ac:dyDescent="0.4"/>
    <row r="1480" s="2" customFormat="1" x14ac:dyDescent="0.4"/>
    <row r="1481" s="2" customFormat="1" x14ac:dyDescent="0.4"/>
    <row r="1482" s="2" customFormat="1" x14ac:dyDescent="0.4"/>
    <row r="1483" s="2" customFormat="1" x14ac:dyDescent="0.4"/>
    <row r="1484" s="2" customFormat="1" x14ac:dyDescent="0.4"/>
    <row r="1485" s="2" customFormat="1" x14ac:dyDescent="0.4"/>
    <row r="1486" s="2" customFormat="1" x14ac:dyDescent="0.4"/>
    <row r="1487" s="2" customFormat="1" x14ac:dyDescent="0.4"/>
    <row r="1488" s="2" customFormat="1" x14ac:dyDescent="0.4"/>
    <row r="1489" s="2" customFormat="1" x14ac:dyDescent="0.4"/>
    <row r="1490" s="2" customFormat="1" x14ac:dyDescent="0.4"/>
  </sheetData>
  <mergeCells count="4">
    <mergeCell ref="B56:G56"/>
    <mergeCell ref="B60:G60"/>
    <mergeCell ref="B63:G63"/>
    <mergeCell ref="B66:G66"/>
  </mergeCells>
  <phoneticPr fontId="1" type="noConversion"/>
  <dataValidations count="2">
    <dataValidation type="whole" allowBlank="1" showInputMessage="1" showErrorMessage="1" sqref="B6:C6" xr:uid="{00000000-0002-0000-0100-000000000000}">
      <formula1>1</formula1>
      <formula2>999999</formula2>
    </dataValidation>
    <dataValidation type="whole" allowBlank="1" showInputMessage="1" showErrorMessage="1" sqref="B9:C9" xr:uid="{61CBFC9A-49DB-4BE7-A71A-E3BABA113A9A}">
      <formula1>1</formula1>
      <formula2>99999</formula2>
    </dataValidation>
  </dataValidations>
  <printOptions horizontalCentered="1"/>
  <pageMargins left="0.5" right="0.5" top="1" bottom="1" header="0.5" footer="0.5"/>
  <pageSetup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75"/>
  <sheetViews>
    <sheetView tabSelected="1" view="pageBreakPreview" topLeftCell="A374" zoomScale="85" zoomScaleNormal="100" zoomScaleSheetLayoutView="85" workbookViewId="0">
      <selection activeCell="D385" sqref="D385"/>
    </sheetView>
  </sheetViews>
  <sheetFormatPr defaultColWidth="11.1328125" defaultRowHeight="12.75" customHeight="1" x14ac:dyDescent="0.4"/>
  <cols>
    <col min="1" max="1" width="15.86328125" style="2" bestFit="1" customWidth="1"/>
    <col min="2" max="2" width="11.1328125" style="3"/>
    <col min="3" max="3" width="11.1328125" style="4"/>
    <col min="4" max="4" width="11.86328125" style="7" bestFit="1" customWidth="1"/>
    <col min="5" max="5" width="11.1328125" style="2"/>
    <col min="6" max="6" width="11.1328125" style="6"/>
    <col min="7" max="7" width="11.1328125" style="4"/>
    <col min="8" max="8" width="13.1328125" style="4" bestFit="1" customWidth="1"/>
    <col min="9" max="9" width="11.1328125" style="4"/>
    <col min="10" max="10" width="11.1328125" style="6"/>
    <col min="11" max="11" width="11.1328125" style="8"/>
    <col min="12" max="12" width="36.1328125" style="8" customWidth="1"/>
    <col min="13" max="15" width="15.86328125" style="8" customWidth="1"/>
    <col min="16" max="17" width="11.1328125" style="2"/>
    <col min="18" max="18" width="11.1328125" style="55"/>
    <col min="19" max="20" width="11.1328125" style="2"/>
    <col min="21" max="21" width="11.1328125" style="55"/>
    <col min="22" max="16384" width="11.1328125" style="2"/>
  </cols>
  <sheetData>
    <row r="1" spans="1:23" ht="12.75" customHeight="1" x14ac:dyDescent="0.4">
      <c r="A1" s="2" t="s">
        <v>65</v>
      </c>
      <c r="L1" s="2" t="s">
        <v>65</v>
      </c>
      <c r="M1" s="2"/>
      <c r="N1" s="2"/>
      <c r="O1" s="2"/>
    </row>
    <row r="2" spans="1:23" ht="12.75" customHeight="1" x14ac:dyDescent="0.4">
      <c r="A2" s="1" t="s">
        <v>67</v>
      </c>
      <c r="L2" s="1" t="s">
        <v>68</v>
      </c>
      <c r="M2" s="2"/>
      <c r="N2" s="2"/>
      <c r="O2" s="2"/>
    </row>
    <row r="3" spans="1:23" ht="12.75" customHeight="1" x14ac:dyDescent="0.4">
      <c r="A3" s="1" t="str">
        <f>Summary!A3&amp;" "&amp;Summary!B3</f>
        <v>for Calendar Year 2024</v>
      </c>
      <c r="L3" s="1" t="str">
        <f>Summary!A3&amp;" "&amp;Summary!B3</f>
        <v>for Calendar Year 2024</v>
      </c>
      <c r="M3" s="2"/>
      <c r="N3" s="2"/>
      <c r="O3" s="2"/>
    </row>
    <row r="4" spans="1:23" ht="12.75" customHeight="1" x14ac:dyDescent="0.4">
      <c r="L4" s="2"/>
      <c r="M4" s="2"/>
      <c r="N4" s="2"/>
      <c r="O4" s="2"/>
    </row>
    <row r="5" spans="1:23" ht="12.75" customHeight="1" x14ac:dyDescent="0.4">
      <c r="L5" s="2"/>
      <c r="M5" s="2"/>
      <c r="N5" s="2"/>
      <c r="O5" s="2"/>
    </row>
    <row r="6" spans="1:23" ht="12.75" customHeight="1" x14ac:dyDescent="0.4">
      <c r="A6" s="6" t="s">
        <v>11</v>
      </c>
      <c r="B6" s="14">
        <f>Summary!$B$6</f>
        <v>0</v>
      </c>
      <c r="C6" s="2"/>
      <c r="E6" s="6"/>
      <c r="F6" s="2"/>
      <c r="L6" s="6" t="s">
        <v>11</v>
      </c>
      <c r="M6" s="14">
        <f>Summary!$B$6</f>
        <v>0</v>
      </c>
      <c r="N6" s="5"/>
      <c r="O6" s="5"/>
    </row>
    <row r="7" spans="1:23" ht="12.75" customHeight="1" x14ac:dyDescent="0.4">
      <c r="A7" s="6" t="s">
        <v>6</v>
      </c>
      <c r="B7" s="22">
        <f>Summary!$B$7</f>
        <v>0</v>
      </c>
      <c r="C7" s="2"/>
      <c r="E7" s="6"/>
      <c r="F7" s="4"/>
      <c r="I7" s="6"/>
      <c r="K7" s="7"/>
      <c r="L7" s="6" t="s">
        <v>6</v>
      </c>
      <c r="M7" s="22">
        <f>Summary!$B$7</f>
        <v>0</v>
      </c>
      <c r="N7" s="5"/>
      <c r="O7" s="5"/>
    </row>
    <row r="8" spans="1:23" ht="12.75" customHeight="1" x14ac:dyDescent="0.4">
      <c r="A8" s="2" t="s">
        <v>69</v>
      </c>
      <c r="B8" s="62" t="s">
        <v>90</v>
      </c>
      <c r="C8" s="2"/>
      <c r="F8" s="3"/>
      <c r="I8" s="6"/>
      <c r="L8" s="2" t="s">
        <v>69</v>
      </c>
      <c r="M8" s="4" t="str">
        <f>Refunds!B8</f>
        <v>Individual</v>
      </c>
      <c r="N8" s="5"/>
      <c r="O8" s="5"/>
    </row>
    <row r="9" spans="1:23" ht="12.75" customHeight="1" x14ac:dyDescent="0.4">
      <c r="A9" s="6" t="s">
        <v>70</v>
      </c>
      <c r="B9" s="62" t="s">
        <v>106</v>
      </c>
      <c r="C9" s="2"/>
      <c r="F9" s="3"/>
      <c r="G9" s="2"/>
      <c r="H9" s="2"/>
      <c r="I9" s="7"/>
      <c r="J9" s="7"/>
      <c r="K9" s="7"/>
      <c r="L9" s="6" t="s">
        <v>70</v>
      </c>
      <c r="M9" s="22" t="str">
        <f>Refunds!B9</f>
        <v>A</v>
      </c>
      <c r="N9" s="5"/>
      <c r="O9" s="5"/>
    </row>
    <row r="10" spans="1:23" ht="12.75" customHeight="1" x14ac:dyDescent="0.4">
      <c r="A10" s="2" t="s">
        <v>148</v>
      </c>
      <c r="B10" s="62" t="s">
        <v>146</v>
      </c>
      <c r="J10" s="4"/>
      <c r="L10" s="6" t="s">
        <v>148</v>
      </c>
      <c r="M10" s="22" t="str">
        <f>Refunds!B10</f>
        <v>1990 Standardized</v>
      </c>
      <c r="N10" s="5"/>
      <c r="O10" s="5"/>
    </row>
    <row r="11" spans="1:23" ht="12.75" customHeight="1" x14ac:dyDescent="0.4">
      <c r="J11" s="4"/>
      <c r="L11" s="2"/>
      <c r="M11" s="2"/>
      <c r="N11" s="2"/>
      <c r="O11" s="2"/>
    </row>
    <row r="12" spans="1:23" s="23" customFormat="1" ht="52.5" x14ac:dyDescent="0.4">
      <c r="A12" s="23" t="s">
        <v>81</v>
      </c>
      <c r="B12" s="29" t="s">
        <v>82</v>
      </c>
      <c r="C12" s="30" t="s">
        <v>44</v>
      </c>
      <c r="D12" s="31" t="s">
        <v>48</v>
      </c>
      <c r="E12" s="23" t="s">
        <v>45</v>
      </c>
      <c r="F12" s="32" t="s">
        <v>49</v>
      </c>
      <c r="G12" s="30" t="s">
        <v>46</v>
      </c>
      <c r="H12" s="30" t="s">
        <v>50</v>
      </c>
      <c r="I12" s="30" t="s">
        <v>47</v>
      </c>
      <c r="J12" s="32" t="s">
        <v>51</v>
      </c>
      <c r="K12" s="33" t="s">
        <v>83</v>
      </c>
      <c r="L12" s="5"/>
      <c r="M12" s="5"/>
      <c r="N12" s="23" t="s">
        <v>72</v>
      </c>
      <c r="O12" s="23" t="s">
        <v>73</v>
      </c>
      <c r="P12" s="56" t="s">
        <v>57</v>
      </c>
      <c r="Q12" s="56" t="s">
        <v>58</v>
      </c>
      <c r="R12" s="57" t="s">
        <v>59</v>
      </c>
      <c r="S12" s="56" t="s">
        <v>60</v>
      </c>
      <c r="T12" s="56" t="s">
        <v>61</v>
      </c>
      <c r="U12" s="57" t="s">
        <v>62</v>
      </c>
      <c r="V12" s="23" t="s">
        <v>126</v>
      </c>
    </row>
    <row r="13" spans="1:23" s="26" customFormat="1" ht="12.75" customHeight="1" x14ac:dyDescent="0.4">
      <c r="B13" s="34"/>
      <c r="C13" s="35"/>
      <c r="D13" s="36"/>
      <c r="F13" s="37"/>
      <c r="G13" s="35"/>
      <c r="H13" s="35"/>
      <c r="I13" s="35"/>
      <c r="J13" s="37"/>
      <c r="K13" s="38"/>
      <c r="L13" s="2"/>
      <c r="M13" s="2"/>
      <c r="N13" s="2"/>
      <c r="O13" s="2"/>
      <c r="R13" s="58"/>
      <c r="U13" s="58"/>
    </row>
    <row r="14" spans="1:23" ht="12.75" customHeight="1" x14ac:dyDescent="0.4">
      <c r="A14" s="2">
        <v>1</v>
      </c>
      <c r="B14" s="77">
        <v>0</v>
      </c>
      <c r="C14" s="4">
        <v>2.77</v>
      </c>
      <c r="D14" s="3">
        <f>B14*C14</f>
        <v>0</v>
      </c>
      <c r="E14" s="51">
        <f>IF(OR(V14="Individual",V14="Individual Select",V14="Group Mass-Marketed",V14="Group Select Mass-Marketed"),P14,IF(OR(V14="Group",V14="Group Select"),S14,"N/A"))</f>
        <v>0.442</v>
      </c>
      <c r="F14" s="18">
        <f>IFERROR(D14*E14,"N/A")</f>
        <v>0</v>
      </c>
      <c r="G14" s="4">
        <v>0</v>
      </c>
      <c r="H14" s="39">
        <f>B14*G14</f>
        <v>0</v>
      </c>
      <c r="I14" s="52">
        <f>IF(OR(V14="Individual",V14="Individual Select",V14="Group Mass-Marketed",V14="Group Select Mass-Marketed"),Q14,IF(OR(V14="Group",V14="Group Select"),T14,"N/A"))</f>
        <v>0</v>
      </c>
      <c r="J14" s="18">
        <f>IFERROR(H14*I14, "N/A")</f>
        <v>0</v>
      </c>
      <c r="K14" s="53">
        <f>IF(OR(V14="Individual",V14="Individual Select",V14="Group Mass-Marketed",V14="Group Select Mass-Marketed"),R14,IF(OR(V14="Group",V14="Group Select"),U14,"N/A"))</f>
        <v>0.4</v>
      </c>
      <c r="L14" s="2" t="s">
        <v>12</v>
      </c>
      <c r="M14" s="2"/>
      <c r="N14" s="2"/>
      <c r="O14" s="2"/>
      <c r="P14" s="59">
        <v>0.442</v>
      </c>
      <c r="Q14" s="59">
        <v>0</v>
      </c>
      <c r="R14" s="55">
        <v>0.4</v>
      </c>
      <c r="S14" s="59">
        <v>0.50700000000000001</v>
      </c>
      <c r="T14" s="59">
        <v>0</v>
      </c>
      <c r="U14" s="55">
        <v>0.46</v>
      </c>
      <c r="V14" s="4" t="str">
        <f>B8</f>
        <v>Individual</v>
      </c>
      <c r="W14" s="4"/>
    </row>
    <row r="15" spans="1:23" ht="12.75" customHeight="1" x14ac:dyDescent="0.4">
      <c r="A15" s="2">
        <f>A14+1</f>
        <v>2</v>
      </c>
      <c r="B15" s="77">
        <v>0</v>
      </c>
      <c r="C15" s="4">
        <v>4.1749999999999998</v>
      </c>
      <c r="D15" s="3">
        <f t="shared" ref="D15:D28" si="0">B15*C15</f>
        <v>0</v>
      </c>
      <c r="E15" s="51">
        <f t="shared" ref="E15:E28" si="1">IF(OR(V15="Individual",V15="Individual Select",V15="Group Mass-Marketed",V15="Group Select Mass-Marketed"),P15,IF(OR(V15="Group",V15="Group Select"),S15,"N/A"))</f>
        <v>0.49299999999999999</v>
      </c>
      <c r="F15" s="18">
        <f t="shared" ref="F15:F28" si="2">IFERROR(D15*E15,"N/A")</f>
        <v>0</v>
      </c>
      <c r="G15" s="4">
        <v>0</v>
      </c>
      <c r="H15" s="39">
        <f t="shared" ref="H15:H28" si="3">B15*G15</f>
        <v>0</v>
      </c>
      <c r="I15" s="52">
        <f t="shared" ref="I15:I28" si="4">IF(OR(V15="Individual",V15="Individual Select",V15="Group Mass-Marketed",V15="Group Select Mass-Marketed"),Q15,IF(OR(V15="Group",V15="Group Select"),T15,"N/A"))</f>
        <v>0</v>
      </c>
      <c r="J15" s="18">
        <f t="shared" ref="J15:J28" si="5">IFERROR(H15*I15, "N/A")</f>
        <v>0</v>
      </c>
      <c r="K15" s="53">
        <f t="shared" ref="K15:K28" si="6">IF(OR(V15="Individual",V15="Individual Select",V15="Group Mass-Marketed",V15="Group Select Mass-Marketed"),R15,IF(OR(V15="Group",V15="Group Select"),U15,"N/A"))</f>
        <v>0.55000000000000004</v>
      </c>
      <c r="L15" s="2" t="s">
        <v>28</v>
      </c>
      <c r="M15" s="2"/>
      <c r="N15" s="63"/>
      <c r="O15" s="63"/>
      <c r="P15" s="59">
        <v>0.49299999999999999</v>
      </c>
      <c r="Q15" s="59">
        <v>0</v>
      </c>
      <c r="R15" s="55">
        <v>0.55000000000000004</v>
      </c>
      <c r="S15" s="59">
        <v>0.56699999999999995</v>
      </c>
      <c r="T15" s="59">
        <v>0</v>
      </c>
      <c r="U15" s="55">
        <v>0.63</v>
      </c>
      <c r="V15" s="4" t="str">
        <f>V14</f>
        <v>Individual</v>
      </c>
      <c r="W15" s="4"/>
    </row>
    <row r="16" spans="1:23" ht="12.75" customHeight="1" x14ac:dyDescent="0.4">
      <c r="A16" s="2">
        <f t="shared" ref="A16:A27" si="7">A15+1</f>
        <v>3</v>
      </c>
      <c r="B16" s="77">
        <v>0</v>
      </c>
      <c r="C16" s="4">
        <v>4.1749999999999998</v>
      </c>
      <c r="D16" s="3">
        <f t="shared" si="0"/>
        <v>0</v>
      </c>
      <c r="E16" s="51">
        <f t="shared" si="1"/>
        <v>0.49299999999999999</v>
      </c>
      <c r="F16" s="18">
        <f t="shared" si="2"/>
        <v>0</v>
      </c>
      <c r="G16" s="4">
        <v>1.194</v>
      </c>
      <c r="H16" s="39">
        <f t="shared" si="3"/>
        <v>0</v>
      </c>
      <c r="I16" s="52">
        <f t="shared" si="4"/>
        <v>0.65900000000000003</v>
      </c>
      <c r="J16" s="18">
        <f t="shared" si="5"/>
        <v>0</v>
      </c>
      <c r="K16" s="53">
        <f t="shared" si="6"/>
        <v>0.65</v>
      </c>
      <c r="L16" s="2" t="s">
        <v>74</v>
      </c>
      <c r="M16" s="2"/>
      <c r="N16" s="63"/>
      <c r="O16" s="63"/>
      <c r="P16" s="59">
        <v>0.49299999999999999</v>
      </c>
      <c r="Q16" s="59">
        <v>0.65900000000000003</v>
      </c>
      <c r="R16" s="55">
        <v>0.65</v>
      </c>
      <c r="S16" s="59">
        <v>0.56699999999999995</v>
      </c>
      <c r="T16" s="59">
        <v>0.75900000000000001</v>
      </c>
      <c r="U16" s="55">
        <v>0.75</v>
      </c>
      <c r="V16" s="4" t="str">
        <f t="shared" ref="V16:V28" si="8">V15</f>
        <v>Individual</v>
      </c>
      <c r="W16" s="4"/>
    </row>
    <row r="17" spans="1:23" ht="12.75" customHeight="1" x14ac:dyDescent="0.4">
      <c r="A17" s="2">
        <f t="shared" si="7"/>
        <v>4</v>
      </c>
      <c r="B17" s="77">
        <v>0</v>
      </c>
      <c r="C17" s="4">
        <v>4.1749999999999998</v>
      </c>
      <c r="D17" s="3">
        <f t="shared" si="0"/>
        <v>0</v>
      </c>
      <c r="E17" s="51">
        <f t="shared" si="1"/>
        <v>0.49299999999999999</v>
      </c>
      <c r="F17" s="18">
        <f t="shared" si="2"/>
        <v>0</v>
      </c>
      <c r="G17" s="4">
        <v>2.2450000000000001</v>
      </c>
      <c r="H17" s="39">
        <f t="shared" si="3"/>
        <v>0</v>
      </c>
      <c r="I17" s="52">
        <f t="shared" si="4"/>
        <v>0.66900000000000004</v>
      </c>
      <c r="J17" s="18">
        <f t="shared" si="5"/>
        <v>0</v>
      </c>
      <c r="K17" s="53">
        <f t="shared" si="6"/>
        <v>0.67</v>
      </c>
      <c r="L17" s="2" t="s">
        <v>31</v>
      </c>
      <c r="M17" s="2"/>
      <c r="N17" s="3">
        <f>N15-N16</f>
        <v>0</v>
      </c>
      <c r="O17" s="3">
        <f>O15-O16</f>
        <v>0</v>
      </c>
      <c r="P17" s="59">
        <v>0.49299999999999999</v>
      </c>
      <c r="Q17" s="59">
        <v>0.66900000000000004</v>
      </c>
      <c r="R17" s="55">
        <v>0.67</v>
      </c>
      <c r="S17" s="59">
        <v>0.56699999999999995</v>
      </c>
      <c r="T17" s="59">
        <v>0.77100000000000002</v>
      </c>
      <c r="U17" s="55">
        <v>0.77</v>
      </c>
      <c r="V17" s="4" t="str">
        <f t="shared" si="8"/>
        <v>Individual</v>
      </c>
      <c r="W17" s="4"/>
    </row>
    <row r="18" spans="1:23" ht="12.75" customHeight="1" x14ac:dyDescent="0.4">
      <c r="A18" s="2">
        <f t="shared" si="7"/>
        <v>5</v>
      </c>
      <c r="B18" s="77">
        <v>0</v>
      </c>
      <c r="C18" s="4">
        <v>4.1749999999999998</v>
      </c>
      <c r="D18" s="3">
        <f t="shared" si="0"/>
        <v>0</v>
      </c>
      <c r="E18" s="51">
        <f t="shared" si="1"/>
        <v>0.49299999999999999</v>
      </c>
      <c r="F18" s="18">
        <f t="shared" si="2"/>
        <v>0</v>
      </c>
      <c r="G18" s="4">
        <v>3.17</v>
      </c>
      <c r="H18" s="39">
        <f t="shared" si="3"/>
        <v>0</v>
      </c>
      <c r="I18" s="52">
        <f t="shared" si="4"/>
        <v>0.67800000000000005</v>
      </c>
      <c r="J18" s="18">
        <f t="shared" si="5"/>
        <v>0</v>
      </c>
      <c r="K18" s="53">
        <f t="shared" si="6"/>
        <v>0.69</v>
      </c>
      <c r="L18" s="2"/>
      <c r="M18" s="2"/>
      <c r="N18" s="3"/>
      <c r="O18" s="3"/>
      <c r="P18" s="59">
        <v>0.49299999999999999</v>
      </c>
      <c r="Q18" s="59">
        <v>0.67800000000000005</v>
      </c>
      <c r="R18" s="55">
        <v>0.69</v>
      </c>
      <c r="S18" s="59">
        <v>0.56699999999999995</v>
      </c>
      <c r="T18" s="59">
        <v>0.78200000000000003</v>
      </c>
      <c r="U18" s="55">
        <v>0.8</v>
      </c>
      <c r="V18" s="4" t="str">
        <f t="shared" si="8"/>
        <v>Individual</v>
      </c>
      <c r="W18" s="4"/>
    </row>
    <row r="19" spans="1:23" ht="12.75" customHeight="1" x14ac:dyDescent="0.4">
      <c r="A19" s="2">
        <f t="shared" si="7"/>
        <v>6</v>
      </c>
      <c r="B19" s="77">
        <v>0</v>
      </c>
      <c r="C19" s="4">
        <v>4.1749999999999998</v>
      </c>
      <c r="D19" s="3">
        <f t="shared" si="0"/>
        <v>0</v>
      </c>
      <c r="E19" s="51">
        <f t="shared" si="1"/>
        <v>0.49299999999999999</v>
      </c>
      <c r="F19" s="18">
        <f t="shared" si="2"/>
        <v>0</v>
      </c>
      <c r="G19" s="4">
        <v>3.9980000000000002</v>
      </c>
      <c r="H19" s="39">
        <f t="shared" si="3"/>
        <v>0</v>
      </c>
      <c r="I19" s="52">
        <f t="shared" si="4"/>
        <v>0.68600000000000005</v>
      </c>
      <c r="J19" s="18">
        <f t="shared" si="5"/>
        <v>0</v>
      </c>
      <c r="K19" s="53">
        <f t="shared" si="6"/>
        <v>0.71</v>
      </c>
      <c r="L19" s="2" t="s">
        <v>30</v>
      </c>
      <c r="M19" s="2"/>
      <c r="N19" s="77"/>
      <c r="O19" s="77"/>
      <c r="P19" s="59">
        <v>0.49299999999999999</v>
      </c>
      <c r="Q19" s="59">
        <v>0.68600000000000005</v>
      </c>
      <c r="R19" s="55">
        <v>0.71</v>
      </c>
      <c r="S19" s="59">
        <v>0.56699999999999995</v>
      </c>
      <c r="T19" s="59">
        <v>0.79200000000000004</v>
      </c>
      <c r="U19" s="55">
        <v>0.82</v>
      </c>
      <c r="V19" s="4" t="str">
        <f t="shared" si="8"/>
        <v>Individual</v>
      </c>
      <c r="W19" s="4"/>
    </row>
    <row r="20" spans="1:23" ht="12.75" customHeight="1" x14ac:dyDescent="0.4">
      <c r="A20" s="2">
        <f t="shared" si="7"/>
        <v>7</v>
      </c>
      <c r="B20" s="77">
        <v>0</v>
      </c>
      <c r="C20" s="4">
        <v>4.1749999999999998</v>
      </c>
      <c r="D20" s="3">
        <f t="shared" si="0"/>
        <v>0</v>
      </c>
      <c r="E20" s="51">
        <f t="shared" si="1"/>
        <v>0.49299999999999999</v>
      </c>
      <c r="F20" s="18">
        <f t="shared" si="2"/>
        <v>0</v>
      </c>
      <c r="G20" s="4">
        <v>4.7539999999999996</v>
      </c>
      <c r="H20" s="39">
        <f t="shared" si="3"/>
        <v>0</v>
      </c>
      <c r="I20" s="52">
        <f t="shared" si="4"/>
        <v>0.69499999999999995</v>
      </c>
      <c r="J20" s="18">
        <f t="shared" si="5"/>
        <v>0</v>
      </c>
      <c r="K20" s="53">
        <f t="shared" si="6"/>
        <v>0.73</v>
      </c>
      <c r="L20" s="2"/>
      <c r="M20" s="2"/>
      <c r="N20" s="3"/>
      <c r="O20" s="3"/>
      <c r="P20" s="59">
        <v>0.49299999999999999</v>
      </c>
      <c r="Q20" s="59">
        <v>0.69499999999999995</v>
      </c>
      <c r="R20" s="55">
        <v>0.73</v>
      </c>
      <c r="S20" s="59">
        <v>0.56699999999999995</v>
      </c>
      <c r="T20" s="59">
        <v>0.80200000000000005</v>
      </c>
      <c r="U20" s="55">
        <v>0.84</v>
      </c>
      <c r="V20" s="4" t="str">
        <f t="shared" si="8"/>
        <v>Individual</v>
      </c>
      <c r="W20" s="4"/>
    </row>
    <row r="21" spans="1:23" ht="12.75" customHeight="1" x14ac:dyDescent="0.4">
      <c r="A21" s="2">
        <f t="shared" si="7"/>
        <v>8</v>
      </c>
      <c r="B21" s="77">
        <v>0</v>
      </c>
      <c r="C21" s="4">
        <v>4.1749999999999998</v>
      </c>
      <c r="D21" s="3">
        <f t="shared" si="0"/>
        <v>0</v>
      </c>
      <c r="E21" s="51">
        <f t="shared" si="1"/>
        <v>0.49299999999999999</v>
      </c>
      <c r="F21" s="18">
        <f t="shared" si="2"/>
        <v>0</v>
      </c>
      <c r="G21" s="4">
        <v>5.4450000000000003</v>
      </c>
      <c r="H21" s="39">
        <f t="shared" si="3"/>
        <v>0</v>
      </c>
      <c r="I21" s="52">
        <f t="shared" si="4"/>
        <v>0.70199999999999996</v>
      </c>
      <c r="J21" s="18">
        <f t="shared" si="5"/>
        <v>0</v>
      </c>
      <c r="K21" s="53">
        <f t="shared" si="6"/>
        <v>0.75</v>
      </c>
      <c r="L21" s="2" t="s">
        <v>13</v>
      </c>
      <c r="M21" s="2"/>
      <c r="N21" s="3">
        <f>N17+N19</f>
        <v>0</v>
      </c>
      <c r="O21" s="3">
        <f>O17+O19</f>
        <v>0</v>
      </c>
      <c r="P21" s="59">
        <v>0.49299999999999999</v>
      </c>
      <c r="Q21" s="59">
        <v>0.70199999999999996</v>
      </c>
      <c r="R21" s="55">
        <v>0.75</v>
      </c>
      <c r="S21" s="59">
        <v>0.56699999999999995</v>
      </c>
      <c r="T21" s="59">
        <v>0.81100000000000005</v>
      </c>
      <c r="U21" s="55">
        <v>0.87</v>
      </c>
      <c r="V21" s="4" t="str">
        <f t="shared" si="8"/>
        <v>Individual</v>
      </c>
      <c r="W21" s="4"/>
    </row>
    <row r="22" spans="1:23" ht="12.75" customHeight="1" x14ac:dyDescent="0.4">
      <c r="A22" s="2">
        <f t="shared" si="7"/>
        <v>9</v>
      </c>
      <c r="B22" s="77">
        <v>0</v>
      </c>
      <c r="C22" s="4">
        <v>4.1749999999999998</v>
      </c>
      <c r="D22" s="3">
        <f t="shared" si="0"/>
        <v>0</v>
      </c>
      <c r="E22" s="51">
        <f t="shared" si="1"/>
        <v>0.49299999999999999</v>
      </c>
      <c r="F22" s="18">
        <f t="shared" si="2"/>
        <v>0</v>
      </c>
      <c r="G22" s="4">
        <v>6.0750000000000002</v>
      </c>
      <c r="H22" s="39">
        <f t="shared" si="3"/>
        <v>0</v>
      </c>
      <c r="I22" s="52">
        <f t="shared" si="4"/>
        <v>0.70799999999999996</v>
      </c>
      <c r="J22" s="18">
        <f t="shared" si="5"/>
        <v>0</v>
      </c>
      <c r="K22" s="53">
        <f t="shared" si="6"/>
        <v>0.76</v>
      </c>
      <c r="L22" s="2"/>
      <c r="M22" s="2"/>
      <c r="N22" s="2"/>
      <c r="O22" s="3"/>
      <c r="P22" s="59">
        <v>0.49299999999999999</v>
      </c>
      <c r="Q22" s="59">
        <v>0.70799999999999996</v>
      </c>
      <c r="R22" s="55">
        <v>0.76</v>
      </c>
      <c r="S22" s="59">
        <v>0.56699999999999995</v>
      </c>
      <c r="T22" s="59">
        <v>0.81799999999999995</v>
      </c>
      <c r="U22" s="55">
        <v>0.88</v>
      </c>
      <c r="V22" s="4" t="str">
        <f t="shared" si="8"/>
        <v>Individual</v>
      </c>
      <c r="W22" s="4"/>
    </row>
    <row r="23" spans="1:23" ht="12.75" customHeight="1" x14ac:dyDescent="0.4">
      <c r="A23" s="2">
        <f t="shared" si="7"/>
        <v>10</v>
      </c>
      <c r="B23" s="77">
        <v>0</v>
      </c>
      <c r="C23" s="4">
        <v>4.1749999999999998</v>
      </c>
      <c r="D23" s="3">
        <f t="shared" si="0"/>
        <v>0</v>
      </c>
      <c r="E23" s="51">
        <f t="shared" si="1"/>
        <v>0.49299999999999999</v>
      </c>
      <c r="F23" s="18">
        <f t="shared" si="2"/>
        <v>0</v>
      </c>
      <c r="G23" s="4">
        <v>6.65</v>
      </c>
      <c r="H23" s="39">
        <f t="shared" si="3"/>
        <v>0</v>
      </c>
      <c r="I23" s="52">
        <f t="shared" si="4"/>
        <v>0.71299999999999997</v>
      </c>
      <c r="J23" s="18">
        <f t="shared" si="5"/>
        <v>0</v>
      </c>
      <c r="K23" s="53">
        <f t="shared" si="6"/>
        <v>0.76</v>
      </c>
      <c r="L23" s="2" t="s">
        <v>14</v>
      </c>
      <c r="M23" s="2"/>
      <c r="N23" s="2"/>
      <c r="O23" s="63">
        <v>0</v>
      </c>
      <c r="P23" s="59">
        <v>0.49299999999999999</v>
      </c>
      <c r="Q23" s="59">
        <v>0.71299999999999997</v>
      </c>
      <c r="R23" s="55">
        <v>0.76</v>
      </c>
      <c r="S23" s="59">
        <v>0.56699999999999995</v>
      </c>
      <c r="T23" s="59">
        <v>0.82399999999999995</v>
      </c>
      <c r="U23" s="55">
        <v>0.88</v>
      </c>
      <c r="V23" s="4" t="str">
        <f t="shared" si="8"/>
        <v>Individual</v>
      </c>
      <c r="W23" s="4"/>
    </row>
    <row r="24" spans="1:23" ht="12.75" customHeight="1" x14ac:dyDescent="0.4">
      <c r="A24" s="2">
        <f t="shared" si="7"/>
        <v>11</v>
      </c>
      <c r="B24" s="77">
        <v>0</v>
      </c>
      <c r="C24" s="4">
        <v>4.1749999999999998</v>
      </c>
      <c r="D24" s="3">
        <f t="shared" si="0"/>
        <v>0</v>
      </c>
      <c r="E24" s="51">
        <f t="shared" si="1"/>
        <v>0.49299999999999999</v>
      </c>
      <c r="F24" s="18">
        <f t="shared" si="2"/>
        <v>0</v>
      </c>
      <c r="G24" s="4">
        <v>7.1760000000000002</v>
      </c>
      <c r="H24" s="39">
        <f t="shared" si="3"/>
        <v>0</v>
      </c>
      <c r="I24" s="52">
        <f t="shared" si="4"/>
        <v>0.71699999999999997</v>
      </c>
      <c r="J24" s="18">
        <f t="shared" si="5"/>
        <v>0</v>
      </c>
      <c r="K24" s="53">
        <f t="shared" si="6"/>
        <v>0.76</v>
      </c>
      <c r="L24" s="2"/>
      <c r="M24" s="2"/>
      <c r="N24" s="2"/>
      <c r="O24" s="3"/>
      <c r="P24" s="59">
        <v>0.49299999999999999</v>
      </c>
      <c r="Q24" s="59">
        <v>0.71699999999999997</v>
      </c>
      <c r="R24" s="55">
        <v>0.76</v>
      </c>
      <c r="S24" s="59">
        <v>0.56699999999999995</v>
      </c>
      <c r="T24" s="59">
        <v>0.82799999999999996</v>
      </c>
      <c r="U24" s="55">
        <v>0.88</v>
      </c>
      <c r="V24" s="4" t="str">
        <f t="shared" si="8"/>
        <v>Individual</v>
      </c>
      <c r="W24" s="4"/>
    </row>
    <row r="25" spans="1:23" ht="12.75" customHeight="1" x14ac:dyDescent="0.4">
      <c r="A25" s="2">
        <f t="shared" si="7"/>
        <v>12</v>
      </c>
      <c r="B25" s="77">
        <v>0</v>
      </c>
      <c r="C25" s="4">
        <v>4.1749999999999998</v>
      </c>
      <c r="D25" s="3">
        <f t="shared" si="0"/>
        <v>0</v>
      </c>
      <c r="E25" s="51">
        <f t="shared" si="1"/>
        <v>0.49299999999999999</v>
      </c>
      <c r="F25" s="18">
        <f t="shared" si="2"/>
        <v>0</v>
      </c>
      <c r="G25" s="4">
        <v>7.6550000000000002</v>
      </c>
      <c r="H25" s="39">
        <f t="shared" si="3"/>
        <v>0</v>
      </c>
      <c r="I25" s="52">
        <f t="shared" si="4"/>
        <v>0.72</v>
      </c>
      <c r="J25" s="18">
        <f t="shared" si="5"/>
        <v>0</v>
      </c>
      <c r="K25" s="53">
        <f t="shared" si="6"/>
        <v>0.77</v>
      </c>
      <c r="L25" s="2" t="s">
        <v>29</v>
      </c>
      <c r="M25" s="2"/>
      <c r="N25" s="2"/>
      <c r="O25" s="63">
        <v>0</v>
      </c>
      <c r="P25" s="59">
        <v>0.49299999999999999</v>
      </c>
      <c r="Q25" s="59">
        <v>0.72</v>
      </c>
      <c r="R25" s="55">
        <v>0.77</v>
      </c>
      <c r="S25" s="59">
        <v>0.56699999999999995</v>
      </c>
      <c r="T25" s="59">
        <v>0.83099999999999996</v>
      </c>
      <c r="U25" s="55">
        <v>0.88</v>
      </c>
      <c r="V25" s="4" t="str">
        <f t="shared" si="8"/>
        <v>Individual</v>
      </c>
      <c r="W25" s="4"/>
    </row>
    <row r="26" spans="1:23" ht="12.75" customHeight="1" x14ac:dyDescent="0.4">
      <c r="A26" s="2">
        <f t="shared" si="7"/>
        <v>13</v>
      </c>
      <c r="B26" s="77">
        <v>0</v>
      </c>
      <c r="C26" s="4">
        <v>4.1749999999999998</v>
      </c>
      <c r="D26" s="3">
        <f t="shared" si="0"/>
        <v>0</v>
      </c>
      <c r="E26" s="51">
        <f t="shared" si="1"/>
        <v>0.49299999999999999</v>
      </c>
      <c r="F26" s="18">
        <f t="shared" si="2"/>
        <v>0</v>
      </c>
      <c r="G26" s="4">
        <v>8.093</v>
      </c>
      <c r="H26" s="39">
        <f t="shared" si="3"/>
        <v>0</v>
      </c>
      <c r="I26" s="52">
        <f t="shared" si="4"/>
        <v>0.72299999999999998</v>
      </c>
      <c r="J26" s="18">
        <f t="shared" si="5"/>
        <v>0</v>
      </c>
      <c r="K26" s="53">
        <f t="shared" si="6"/>
        <v>0.77</v>
      </c>
      <c r="L26" s="2"/>
      <c r="M26" s="2"/>
      <c r="N26" s="2"/>
      <c r="O26" s="3"/>
      <c r="P26" s="59">
        <v>0.49299999999999999</v>
      </c>
      <c r="Q26" s="59">
        <v>0.72299999999999998</v>
      </c>
      <c r="R26" s="55">
        <v>0.77</v>
      </c>
      <c r="S26" s="59">
        <v>0.56699999999999995</v>
      </c>
      <c r="T26" s="59">
        <v>0.83399999999999996</v>
      </c>
      <c r="U26" s="55">
        <v>0.89</v>
      </c>
      <c r="V26" s="4" t="str">
        <f t="shared" si="8"/>
        <v>Individual</v>
      </c>
      <c r="W26" s="4"/>
    </row>
    <row r="27" spans="1:23" ht="12.75" customHeight="1" x14ac:dyDescent="0.4">
      <c r="A27" s="2">
        <f t="shared" si="7"/>
        <v>14</v>
      </c>
      <c r="B27" s="77">
        <v>0</v>
      </c>
      <c r="C27" s="4">
        <v>4.1749999999999998</v>
      </c>
      <c r="D27" s="3">
        <f t="shared" si="0"/>
        <v>0</v>
      </c>
      <c r="E27" s="51">
        <f t="shared" si="1"/>
        <v>0.49299999999999999</v>
      </c>
      <c r="F27" s="18">
        <f t="shared" si="2"/>
        <v>0</v>
      </c>
      <c r="G27" s="4">
        <v>8.4930000000000003</v>
      </c>
      <c r="H27" s="39">
        <f t="shared" si="3"/>
        <v>0</v>
      </c>
      <c r="I27" s="52">
        <f t="shared" si="4"/>
        <v>0.72499999999999998</v>
      </c>
      <c r="J27" s="18">
        <f t="shared" si="5"/>
        <v>0</v>
      </c>
      <c r="K27" s="53">
        <f t="shared" si="6"/>
        <v>0.77</v>
      </c>
      <c r="L27" s="2" t="s">
        <v>15</v>
      </c>
      <c r="M27" s="2"/>
      <c r="N27" s="2"/>
      <c r="O27" s="3">
        <f>O23+O25</f>
        <v>0</v>
      </c>
      <c r="P27" s="59">
        <v>0.49299999999999999</v>
      </c>
      <c r="Q27" s="59">
        <v>0.72499999999999998</v>
      </c>
      <c r="R27" s="55">
        <v>0.77</v>
      </c>
      <c r="S27" s="59">
        <v>0.56699999999999995</v>
      </c>
      <c r="T27" s="59">
        <v>0.83699999999999997</v>
      </c>
      <c r="U27" s="55">
        <v>0.89</v>
      </c>
      <c r="V27" s="4" t="str">
        <f t="shared" si="8"/>
        <v>Individual</v>
      </c>
      <c r="W27" s="4"/>
    </row>
    <row r="28" spans="1:23" ht="12.75" customHeight="1" x14ac:dyDescent="0.4">
      <c r="A28" s="13" t="s">
        <v>84</v>
      </c>
      <c r="B28" s="77"/>
      <c r="C28" s="4">
        <v>4.1749999999999998</v>
      </c>
      <c r="D28" s="3">
        <f t="shared" si="0"/>
        <v>0</v>
      </c>
      <c r="E28" s="51">
        <f t="shared" si="1"/>
        <v>0.49299999999999999</v>
      </c>
      <c r="F28" s="18">
        <f t="shared" si="2"/>
        <v>0</v>
      </c>
      <c r="G28" s="4">
        <v>8.6839999999999993</v>
      </c>
      <c r="H28" s="39">
        <f t="shared" si="3"/>
        <v>0</v>
      </c>
      <c r="I28" s="52">
        <f t="shared" si="4"/>
        <v>0.72499999999999998</v>
      </c>
      <c r="J28" s="18">
        <f t="shared" si="5"/>
        <v>0</v>
      </c>
      <c r="K28" s="53">
        <f t="shared" si="6"/>
        <v>0.77</v>
      </c>
      <c r="L28" s="2"/>
      <c r="M28" s="2"/>
      <c r="N28" s="2"/>
      <c r="O28" s="2"/>
      <c r="P28" s="59">
        <v>0.49299999999999999</v>
      </c>
      <c r="Q28" s="59">
        <v>0.72499999999999998</v>
      </c>
      <c r="R28" s="55">
        <v>0.77</v>
      </c>
      <c r="S28" s="59">
        <v>0.56699999999999995</v>
      </c>
      <c r="T28" s="59">
        <v>0.83799999999999997</v>
      </c>
      <c r="U28" s="55">
        <v>0.89</v>
      </c>
      <c r="V28" s="4" t="str">
        <f t="shared" si="8"/>
        <v>Individual</v>
      </c>
      <c r="W28" s="4"/>
    </row>
    <row r="29" spans="1:23" s="16" customFormat="1" ht="12.75" customHeight="1" x14ac:dyDescent="0.4">
      <c r="A29" s="16" t="s">
        <v>3</v>
      </c>
      <c r="B29" s="16">
        <f>SUM(B14:B28)</f>
        <v>0</v>
      </c>
      <c r="D29" s="16">
        <f>SUM(D14:D28)</f>
        <v>0</v>
      </c>
      <c r="F29" s="16">
        <f>SUM(F14:F28)</f>
        <v>0</v>
      </c>
      <c r="H29" s="40">
        <f>SUM(H14:H28)</f>
        <v>0</v>
      </c>
      <c r="J29" s="16">
        <f>SUM(J14:J28)</f>
        <v>0</v>
      </c>
      <c r="K29" s="41"/>
      <c r="L29" s="2" t="s">
        <v>16</v>
      </c>
      <c r="M29" s="2"/>
      <c r="N29" s="2"/>
      <c r="O29" s="47">
        <f>ROUND(H32,Rounding_decimals)</f>
        <v>0</v>
      </c>
      <c r="R29" s="60"/>
      <c r="U29" s="60"/>
    </row>
    <row r="30" spans="1:23" s="5" customFormat="1" ht="12.75" customHeight="1" x14ac:dyDescent="0.4">
      <c r="B30" s="18"/>
      <c r="C30" s="17"/>
      <c r="D30" s="42" t="s">
        <v>52</v>
      </c>
      <c r="F30" s="43" t="s">
        <v>53</v>
      </c>
      <c r="G30" s="17"/>
      <c r="H30" s="17" t="s">
        <v>54</v>
      </c>
      <c r="I30" s="17"/>
      <c r="J30" s="43" t="s">
        <v>55</v>
      </c>
      <c r="K30" s="44"/>
      <c r="L30" s="2"/>
      <c r="M30" s="2"/>
      <c r="N30" s="2"/>
      <c r="O30" s="48"/>
      <c r="R30" s="61"/>
      <c r="U30" s="61"/>
    </row>
    <row r="31" spans="1:23" ht="12.75" customHeight="1" x14ac:dyDescent="0.4">
      <c r="L31" s="2" t="s">
        <v>17</v>
      </c>
      <c r="M31" s="2"/>
      <c r="N31" s="2"/>
      <c r="O31" s="47">
        <f>IF(O21=0,0,O21/(N21-O27))</f>
        <v>0</v>
      </c>
    </row>
    <row r="32" spans="1:23" ht="12.75" customHeight="1" x14ac:dyDescent="0.4">
      <c r="B32" s="2"/>
      <c r="C32" s="3" t="s">
        <v>56</v>
      </c>
      <c r="H32" s="47">
        <f>IFERROR(IF(F29+J29=0,0,(F29+J29)/(D29+H29)),0)</f>
        <v>0</v>
      </c>
      <c r="L32" s="2" t="s">
        <v>18</v>
      </c>
      <c r="M32" s="2"/>
      <c r="N32" s="2"/>
      <c r="O32" s="2"/>
    </row>
    <row r="33" spans="1:15" ht="12.75" customHeight="1" x14ac:dyDescent="0.4">
      <c r="L33" s="2"/>
      <c r="M33" s="2"/>
      <c r="N33" s="2"/>
      <c r="O33" s="2"/>
    </row>
    <row r="34" spans="1:15" ht="12.75" customHeight="1" x14ac:dyDescent="0.4">
      <c r="L34" s="2" t="s">
        <v>19</v>
      </c>
      <c r="M34" s="2"/>
      <c r="N34" s="2"/>
      <c r="O34" s="63"/>
    </row>
    <row r="35" spans="1:15" ht="12.75" customHeight="1" x14ac:dyDescent="0.4">
      <c r="A35" s="19" t="s">
        <v>131</v>
      </c>
      <c r="L35" s="2" t="s">
        <v>32</v>
      </c>
      <c r="M35" s="2"/>
      <c r="N35" s="2"/>
      <c r="O35" s="24" t="str">
        <f>IF(AND(O31&lt;O29,O34&gt;500),"Proceed","Stop")</f>
        <v>Stop</v>
      </c>
    </row>
    <row r="36" spans="1:15" ht="12.75" customHeight="1" x14ac:dyDescent="0.4">
      <c r="A36" s="19" t="s">
        <v>71</v>
      </c>
      <c r="L36" s="2"/>
      <c r="M36" s="2"/>
      <c r="N36" s="2"/>
      <c r="O36" s="2"/>
    </row>
    <row r="37" spans="1:15" ht="12.75" customHeight="1" x14ac:dyDescent="0.4">
      <c r="A37" s="19" t="s">
        <v>85</v>
      </c>
      <c r="L37" s="2" t="s">
        <v>20</v>
      </c>
      <c r="M37" s="2"/>
      <c r="N37" s="2"/>
      <c r="O37" s="45" t="str">
        <f>IF(O35="Proceed",IF(O34&gt;9999,0,IF(O34&gt;4999,0.05,IF(O34&gt;2499,0.075,IF(O34&gt;999,0.1,IF(NOT(O34&lt;500),0.15,"N/A"))))),"N/A")</f>
        <v>N/A</v>
      </c>
    </row>
    <row r="38" spans="1:15" ht="12.75" customHeight="1" x14ac:dyDescent="0.4">
      <c r="A38" s="2" t="s">
        <v>40</v>
      </c>
      <c r="L38" s="2"/>
      <c r="M38" s="2"/>
      <c r="N38" s="2"/>
      <c r="O38" s="2"/>
    </row>
    <row r="39" spans="1:15" ht="12.75" customHeight="1" x14ac:dyDescent="0.4">
      <c r="A39" s="19" t="s">
        <v>86</v>
      </c>
      <c r="L39" s="2" t="s">
        <v>33</v>
      </c>
      <c r="M39" s="2"/>
      <c r="N39" s="2"/>
      <c r="O39" s="27" t="str">
        <f>IFERROR(ROUND(O31+O37,Rounding_decimals), "N/A")</f>
        <v>N/A</v>
      </c>
    </row>
    <row r="40" spans="1:15" ht="12.75" customHeight="1" x14ac:dyDescent="0.4">
      <c r="A40" s="19" t="s">
        <v>87</v>
      </c>
      <c r="L40" s="2" t="s">
        <v>34</v>
      </c>
      <c r="M40" s="2"/>
      <c r="N40" s="2"/>
      <c r="O40" s="2"/>
    </row>
    <row r="41" spans="1:15" ht="12.75" customHeight="1" x14ac:dyDescent="0.4">
      <c r="A41" s="2" t="s">
        <v>41</v>
      </c>
      <c r="K41" s="20"/>
      <c r="L41" s="2" t="s">
        <v>21</v>
      </c>
      <c r="M41" s="2"/>
      <c r="N41" s="2"/>
      <c r="O41" s="2" t="str">
        <f>IF(O39&lt;O29,"Proceed","Stop")</f>
        <v>Stop</v>
      </c>
    </row>
    <row r="42" spans="1:15" ht="12.75" customHeight="1" x14ac:dyDescent="0.4">
      <c r="A42" s="19" t="s">
        <v>88</v>
      </c>
      <c r="K42" s="21"/>
      <c r="L42" s="2"/>
      <c r="M42" s="2"/>
      <c r="N42" s="2"/>
      <c r="O42" s="2"/>
    </row>
    <row r="43" spans="1:15" ht="12.75" customHeight="1" x14ac:dyDescent="0.4">
      <c r="A43" s="2" t="s">
        <v>134</v>
      </c>
      <c r="L43" s="2" t="s">
        <v>22</v>
      </c>
      <c r="M43" s="2"/>
      <c r="N43" s="2"/>
      <c r="O43" s="3" t="str">
        <f>IF(O41="Proceed",(N21-O27)*O39,"N/A")</f>
        <v>N/A</v>
      </c>
    </row>
    <row r="44" spans="1:15" ht="12.75" customHeight="1" x14ac:dyDescent="0.4">
      <c r="L44" s="2" t="s">
        <v>23</v>
      </c>
      <c r="M44" s="2"/>
      <c r="N44" s="2"/>
      <c r="O44" s="2"/>
    </row>
    <row r="45" spans="1:15" ht="12.75" customHeight="1" x14ac:dyDescent="0.4">
      <c r="L45" s="2"/>
      <c r="M45" s="2"/>
      <c r="N45" s="2"/>
      <c r="O45" s="2"/>
    </row>
    <row r="46" spans="1:15" ht="12.75" customHeight="1" x14ac:dyDescent="0.4">
      <c r="L46" s="2" t="s">
        <v>24</v>
      </c>
      <c r="M46" s="2"/>
      <c r="N46" s="2"/>
      <c r="O46" s="3">
        <f>IFERROR((N21-O27)-(O43/O29),0)</f>
        <v>0</v>
      </c>
    </row>
    <row r="47" spans="1:15" ht="12.75" customHeight="1" x14ac:dyDescent="0.4">
      <c r="L47" s="2" t="s">
        <v>25</v>
      </c>
      <c r="M47" s="2"/>
      <c r="N47" s="2"/>
      <c r="O47" s="2"/>
    </row>
    <row r="48" spans="1:15" ht="12.75" customHeight="1" x14ac:dyDescent="0.4">
      <c r="L48" s="2"/>
      <c r="M48" s="2"/>
      <c r="N48" s="2"/>
      <c r="O48" s="2"/>
    </row>
    <row r="49" spans="12:15" ht="12.75" customHeight="1" x14ac:dyDescent="0.4">
      <c r="L49" s="2" t="s">
        <v>120</v>
      </c>
      <c r="M49" s="2"/>
      <c r="N49" s="2"/>
      <c r="O49" s="2"/>
    </row>
    <row r="50" spans="12:15" ht="12.75" customHeight="1" x14ac:dyDescent="0.4">
      <c r="L50" s="2" t="s">
        <v>121</v>
      </c>
      <c r="M50" s="2"/>
      <c r="N50" s="2"/>
      <c r="O50" s="2"/>
    </row>
    <row r="51" spans="12:15" ht="12.75" customHeight="1" x14ac:dyDescent="0.4">
      <c r="L51" s="2"/>
      <c r="M51" s="2"/>
      <c r="N51" s="2"/>
      <c r="O51" s="2"/>
    </row>
    <row r="52" spans="12:15" ht="12.75" customHeight="1" x14ac:dyDescent="0.4">
      <c r="L52" s="2"/>
      <c r="O52" s="2"/>
    </row>
    <row r="53" spans="12:15" ht="12.75" customHeight="1" x14ac:dyDescent="0.4">
      <c r="L53" s="2"/>
      <c r="M53" s="2" t="s">
        <v>26</v>
      </c>
      <c r="N53" s="2"/>
      <c r="O53" s="2"/>
    </row>
    <row r="54" spans="12:15" ht="12.75" customHeight="1" x14ac:dyDescent="0.4">
      <c r="L54" s="2"/>
      <c r="M54" s="2"/>
      <c r="N54" s="2"/>
      <c r="O54" s="2"/>
    </row>
    <row r="55" spans="12:15" ht="12.75" customHeight="1" x14ac:dyDescent="0.4">
      <c r="L55" s="2"/>
      <c r="M55" s="25" t="s">
        <v>4</v>
      </c>
      <c r="N55" s="26" t="s">
        <v>8</v>
      </c>
      <c r="O55" s="2"/>
    </row>
    <row r="56" spans="12:15" ht="12.75" customHeight="1" x14ac:dyDescent="0.4">
      <c r="L56" s="2"/>
      <c r="M56" s="25"/>
      <c r="N56" s="26"/>
      <c r="O56" s="2"/>
    </row>
    <row r="57" spans="12:15" ht="12.75" customHeight="1" x14ac:dyDescent="0.4">
      <c r="L57" s="2"/>
      <c r="M57" s="2" t="s">
        <v>36</v>
      </c>
      <c r="N57" s="27">
        <v>0</v>
      </c>
      <c r="O57" s="2"/>
    </row>
    <row r="58" spans="12:15" ht="12.75" customHeight="1" x14ac:dyDescent="0.4">
      <c r="L58" s="2"/>
      <c r="M58" s="2" t="s">
        <v>37</v>
      </c>
      <c r="N58" s="27">
        <v>0.05</v>
      </c>
      <c r="O58" s="2"/>
    </row>
    <row r="59" spans="12:15" ht="12.75" customHeight="1" x14ac:dyDescent="0.4">
      <c r="L59" s="2"/>
      <c r="M59" s="2" t="s">
        <v>38</v>
      </c>
      <c r="N59" s="27">
        <v>7.4999999999999997E-2</v>
      </c>
      <c r="O59" s="2"/>
    </row>
    <row r="60" spans="12:15" ht="12.75" customHeight="1" x14ac:dyDescent="0.4">
      <c r="L60" s="2"/>
      <c r="M60" s="2" t="s">
        <v>39</v>
      </c>
      <c r="N60" s="27">
        <v>0.1</v>
      </c>
      <c r="O60" s="2"/>
    </row>
    <row r="61" spans="12:15" ht="12.75" customHeight="1" x14ac:dyDescent="0.4">
      <c r="L61" s="2"/>
      <c r="M61" s="2" t="s">
        <v>5</v>
      </c>
      <c r="N61" s="27">
        <v>0.15</v>
      </c>
      <c r="O61" s="2"/>
    </row>
    <row r="62" spans="12:15" ht="12.75" customHeight="1" x14ac:dyDescent="0.4">
      <c r="L62" s="2"/>
      <c r="M62" s="2" t="s">
        <v>35</v>
      </c>
      <c r="N62" s="27" t="s">
        <v>27</v>
      </c>
      <c r="O62" s="2"/>
    </row>
    <row r="63" spans="12:15" ht="12.75" customHeight="1" x14ac:dyDescent="0.4">
      <c r="L63" s="2"/>
      <c r="M63" s="2"/>
      <c r="N63" s="2"/>
      <c r="O63" s="2"/>
    </row>
    <row r="64" spans="12:15" ht="12.75" customHeight="1" x14ac:dyDescent="0.4">
      <c r="M64" s="2"/>
      <c r="N64" s="2"/>
      <c r="O64" s="2"/>
    </row>
    <row r="65" spans="1:21" ht="12.75" customHeight="1" x14ac:dyDescent="0.4">
      <c r="L65" s="19" t="s">
        <v>131</v>
      </c>
      <c r="M65" s="2"/>
      <c r="N65" s="2"/>
      <c r="O65" s="2"/>
    </row>
    <row r="66" spans="1:21" ht="12.75" customHeight="1" x14ac:dyDescent="0.4">
      <c r="L66" s="19" t="s">
        <v>75</v>
      </c>
      <c r="M66" s="2"/>
      <c r="N66" s="2"/>
      <c r="O66" s="2"/>
    </row>
    <row r="67" spans="1:21" ht="12.75" customHeight="1" x14ac:dyDescent="0.4">
      <c r="L67" s="19" t="s">
        <v>76</v>
      </c>
      <c r="M67" s="2"/>
      <c r="N67" s="2"/>
      <c r="O67" s="2"/>
    </row>
    <row r="68" spans="1:21" ht="12.75" customHeight="1" x14ac:dyDescent="0.4">
      <c r="L68" s="2" t="s">
        <v>77</v>
      </c>
      <c r="M68" s="2"/>
      <c r="N68" s="2"/>
      <c r="O68" s="2"/>
    </row>
    <row r="69" spans="1:21" ht="12.75" customHeight="1" x14ac:dyDescent="0.4">
      <c r="L69" s="2" t="s">
        <v>78</v>
      </c>
      <c r="M69" s="2"/>
      <c r="N69" s="2"/>
      <c r="O69" s="20"/>
    </row>
    <row r="70" spans="1:21" ht="12.75" customHeight="1" x14ac:dyDescent="0.4">
      <c r="L70" s="2" t="s">
        <v>79</v>
      </c>
      <c r="M70" s="2"/>
      <c r="N70" s="2"/>
      <c r="O70" s="21"/>
    </row>
    <row r="71" spans="1:21" ht="12.75" customHeight="1" x14ac:dyDescent="0.4">
      <c r="L71" s="2" t="s">
        <v>80</v>
      </c>
      <c r="M71" s="2"/>
      <c r="N71" s="2"/>
      <c r="O71" s="2"/>
    </row>
    <row r="72" spans="1:21" ht="12.75" customHeight="1" x14ac:dyDescent="0.4">
      <c r="M72" s="2"/>
      <c r="N72" s="2"/>
      <c r="O72" s="2"/>
    </row>
    <row r="73" spans="1:21" ht="12.75" customHeight="1" x14ac:dyDescent="0.4">
      <c r="L73" s="2"/>
      <c r="M73" s="2"/>
      <c r="N73" s="2"/>
      <c r="O73" s="2"/>
    </row>
    <row r="74" spans="1:21" ht="12.75" customHeight="1" x14ac:dyDescent="0.4">
      <c r="L74" s="2"/>
      <c r="M74" s="2"/>
      <c r="N74" s="2"/>
      <c r="O74" s="2"/>
    </row>
    <row r="75" spans="1:21" s="66" customFormat="1" ht="12.75" customHeight="1" x14ac:dyDescent="0.3">
      <c r="A75" s="69" t="s">
        <v>137</v>
      </c>
      <c r="B75" s="70"/>
      <c r="C75" s="67"/>
      <c r="D75" s="71"/>
      <c r="F75" s="72"/>
      <c r="G75" s="67"/>
      <c r="H75" s="67"/>
      <c r="I75" s="67"/>
      <c r="J75" s="72"/>
      <c r="K75" s="68"/>
      <c r="L75" s="69" t="s">
        <v>137</v>
      </c>
      <c r="R75" s="73"/>
      <c r="U75" s="73"/>
    </row>
    <row r="76" spans="1:21" ht="12.75" customHeight="1" x14ac:dyDescent="0.4">
      <c r="A76" s="2" t="s">
        <v>65</v>
      </c>
      <c r="L76" s="2" t="s">
        <v>65</v>
      </c>
      <c r="M76" s="2"/>
      <c r="N76" s="2"/>
      <c r="O76" s="2"/>
    </row>
    <row r="77" spans="1:21" ht="12.75" customHeight="1" x14ac:dyDescent="0.4">
      <c r="A77" s="1" t="s">
        <v>67</v>
      </c>
      <c r="L77" s="1" t="s">
        <v>68</v>
      </c>
      <c r="M77" s="2"/>
      <c r="N77" s="2"/>
      <c r="O77" s="2"/>
    </row>
    <row r="78" spans="1:21" ht="12.75" customHeight="1" x14ac:dyDescent="0.4">
      <c r="A78" s="1" t="str">
        <f>Summary!A95&amp;" "&amp;Summary!B95</f>
        <v xml:space="preserve"> </v>
      </c>
      <c r="L78" s="1" t="str">
        <f>Summary!A95&amp;" "&amp;Summary!B95</f>
        <v xml:space="preserve"> </v>
      </c>
      <c r="M78" s="2"/>
      <c r="N78" s="2"/>
      <c r="O78" s="2"/>
    </row>
    <row r="79" spans="1:21" ht="12.75" customHeight="1" x14ac:dyDescent="0.4">
      <c r="L79" s="2"/>
      <c r="M79" s="2"/>
      <c r="N79" s="2"/>
      <c r="O79" s="2"/>
    </row>
    <row r="80" spans="1:21" ht="12.75" customHeight="1" x14ac:dyDescent="0.4">
      <c r="L80" s="2"/>
      <c r="M80" s="2"/>
      <c r="N80" s="2"/>
      <c r="O80" s="2"/>
    </row>
    <row r="81" spans="1:23" ht="12.75" customHeight="1" x14ac:dyDescent="0.4">
      <c r="A81" s="6" t="s">
        <v>11</v>
      </c>
      <c r="B81" s="14">
        <f>Summary!$B$6</f>
        <v>0</v>
      </c>
      <c r="C81" s="2"/>
      <c r="E81" s="6"/>
      <c r="F81" s="2"/>
      <c r="L81" s="6" t="s">
        <v>11</v>
      </c>
      <c r="M81" s="14">
        <f>Summary!$B$6</f>
        <v>0</v>
      </c>
      <c r="N81" s="5"/>
      <c r="O81" s="5"/>
    </row>
    <row r="82" spans="1:23" ht="12.75" customHeight="1" x14ac:dyDescent="0.4">
      <c r="A82" s="6" t="s">
        <v>6</v>
      </c>
      <c r="B82" s="22">
        <f>Summary!$B$7</f>
        <v>0</v>
      </c>
      <c r="C82" s="2"/>
      <c r="E82" s="6"/>
      <c r="F82" s="4"/>
      <c r="I82" s="6"/>
      <c r="K82" s="7"/>
      <c r="L82" s="6" t="s">
        <v>6</v>
      </c>
      <c r="M82" s="22">
        <f>Summary!$B$7</f>
        <v>0</v>
      </c>
      <c r="N82" s="5"/>
      <c r="O82" s="5"/>
    </row>
    <row r="83" spans="1:23" ht="12.75" customHeight="1" x14ac:dyDescent="0.4">
      <c r="A83" s="2" t="s">
        <v>69</v>
      </c>
      <c r="B83" s="62" t="s">
        <v>90</v>
      </c>
      <c r="C83" s="2"/>
      <c r="F83" s="3"/>
      <c r="I83" s="6"/>
      <c r="L83" s="2" t="s">
        <v>69</v>
      </c>
      <c r="M83" s="4" t="str">
        <f>Refunds!B83</f>
        <v>Individual</v>
      </c>
      <c r="N83" s="5"/>
      <c r="O83" s="5"/>
    </row>
    <row r="84" spans="1:23" ht="12.75" customHeight="1" x14ac:dyDescent="0.4">
      <c r="A84" s="6" t="s">
        <v>70</v>
      </c>
      <c r="B84" s="62" t="s">
        <v>107</v>
      </c>
      <c r="C84" s="2"/>
      <c r="F84" s="3"/>
      <c r="G84" s="2"/>
      <c r="H84" s="2"/>
      <c r="I84" s="7"/>
      <c r="J84" s="7"/>
      <c r="K84" s="7"/>
      <c r="L84" s="6" t="s">
        <v>70</v>
      </c>
      <c r="M84" s="22" t="str">
        <f>Refunds!B84</f>
        <v>B</v>
      </c>
      <c r="N84" s="5"/>
      <c r="O84" s="5"/>
    </row>
    <row r="85" spans="1:23" ht="12.75" customHeight="1" x14ac:dyDescent="0.4">
      <c r="A85" s="2" t="s">
        <v>148</v>
      </c>
      <c r="B85" s="62" t="s">
        <v>146</v>
      </c>
      <c r="J85" s="4"/>
      <c r="L85" s="2" t="s">
        <v>148</v>
      </c>
      <c r="M85" s="22" t="str">
        <f>B85</f>
        <v>1990 Standardized</v>
      </c>
      <c r="N85" s="5"/>
      <c r="O85" s="5"/>
    </row>
    <row r="86" spans="1:23" ht="12.75" customHeight="1" x14ac:dyDescent="0.4">
      <c r="J86" s="4"/>
      <c r="L86" s="2"/>
      <c r="M86" s="2"/>
      <c r="N86" s="2"/>
      <c r="O86" s="2"/>
    </row>
    <row r="87" spans="1:23" s="23" customFormat="1" ht="52.5" x14ac:dyDescent="0.4">
      <c r="A87" s="23" t="s">
        <v>81</v>
      </c>
      <c r="B87" s="29" t="s">
        <v>82</v>
      </c>
      <c r="C87" s="30" t="s">
        <v>44</v>
      </c>
      <c r="D87" s="31" t="s">
        <v>48</v>
      </c>
      <c r="E87" s="23" t="s">
        <v>45</v>
      </c>
      <c r="F87" s="32" t="s">
        <v>49</v>
      </c>
      <c r="G87" s="30" t="s">
        <v>46</v>
      </c>
      <c r="H87" s="30" t="s">
        <v>50</v>
      </c>
      <c r="I87" s="30" t="s">
        <v>47</v>
      </c>
      <c r="J87" s="32" t="s">
        <v>51</v>
      </c>
      <c r="K87" s="33" t="s">
        <v>83</v>
      </c>
      <c r="L87" s="5"/>
      <c r="M87" s="5"/>
      <c r="N87" s="23" t="s">
        <v>72</v>
      </c>
      <c r="O87" s="23" t="s">
        <v>73</v>
      </c>
      <c r="P87" s="56" t="s">
        <v>57</v>
      </c>
      <c r="Q87" s="56" t="s">
        <v>58</v>
      </c>
      <c r="R87" s="57" t="s">
        <v>59</v>
      </c>
      <c r="S87" s="56" t="s">
        <v>60</v>
      </c>
      <c r="T87" s="56" t="s">
        <v>61</v>
      </c>
      <c r="U87" s="57" t="s">
        <v>62</v>
      </c>
      <c r="V87" s="23" t="s">
        <v>126</v>
      </c>
    </row>
    <row r="88" spans="1:23" s="26" customFormat="1" ht="12.75" customHeight="1" x14ac:dyDescent="0.4">
      <c r="B88" s="34"/>
      <c r="C88" s="35"/>
      <c r="D88" s="36"/>
      <c r="F88" s="37"/>
      <c r="G88" s="35"/>
      <c r="H88" s="35"/>
      <c r="I88" s="35"/>
      <c r="J88" s="37"/>
      <c r="K88" s="38"/>
      <c r="L88" s="2"/>
      <c r="M88" s="2"/>
      <c r="N88" s="2"/>
      <c r="O88" s="2"/>
      <c r="R88" s="58"/>
      <c r="U88" s="58"/>
    </row>
    <row r="89" spans="1:23" ht="12.75" customHeight="1" x14ac:dyDescent="0.4">
      <c r="A89" s="2">
        <v>1</v>
      </c>
      <c r="B89" s="77">
        <v>0</v>
      </c>
      <c r="C89" s="4">
        <v>2.77</v>
      </c>
      <c r="D89" s="3">
        <f>B89*C89</f>
        <v>0</v>
      </c>
      <c r="E89" s="51">
        <f>IF(OR(V89="Individual",V89="Individual Select",V89="Group Mass-Marketed",V89="Group Select Mass-Marketed"),P89,IF(OR(V89="Group",V89="Group Select"),S89,"N/A"))</f>
        <v>0.442</v>
      </c>
      <c r="F89" s="18">
        <f>IFERROR(D89*E89,"N/A")</f>
        <v>0</v>
      </c>
      <c r="G89" s="4">
        <v>0</v>
      </c>
      <c r="H89" s="39">
        <f>B89*G89</f>
        <v>0</v>
      </c>
      <c r="I89" s="52">
        <f>IF(OR(V89="Individual",V89="Individual Select",V89="Group Mass-Marketed",V89="Group Select Mass-Marketed"),Q89,IF(OR(V89="Group",V89="Group Select"),T89,"N/A"))</f>
        <v>0</v>
      </c>
      <c r="J89" s="18">
        <f>IFERROR(H89*I89, "N/A")</f>
        <v>0</v>
      </c>
      <c r="K89" s="53">
        <f>IF(OR(V89="Individual",V89="Individual Select",V89="Group Mass-Marketed",V89="Group Select Mass-Marketed"),R89,IF(OR(V89="Group",V89="Group Select"),U89,"N/A"))</f>
        <v>0.4</v>
      </c>
      <c r="L89" s="2" t="s">
        <v>12</v>
      </c>
      <c r="M89" s="2"/>
      <c r="N89" s="2"/>
      <c r="O89" s="2"/>
      <c r="P89" s="59">
        <v>0.442</v>
      </c>
      <c r="Q89" s="59">
        <v>0</v>
      </c>
      <c r="R89" s="55">
        <v>0.4</v>
      </c>
      <c r="S89" s="59">
        <v>0.50700000000000001</v>
      </c>
      <c r="T89" s="59">
        <v>0</v>
      </c>
      <c r="U89" s="55">
        <v>0.46</v>
      </c>
      <c r="V89" s="4" t="str">
        <f>B83</f>
        <v>Individual</v>
      </c>
      <c r="W89" s="4"/>
    </row>
    <row r="90" spans="1:23" ht="12.75" customHeight="1" x14ac:dyDescent="0.4">
      <c r="A90" s="2">
        <f>A89+1</f>
        <v>2</v>
      </c>
      <c r="B90" s="77">
        <v>0</v>
      </c>
      <c r="C90" s="4">
        <v>4.1749999999999998</v>
      </c>
      <c r="D90" s="3">
        <f t="shared" ref="D90:D103" si="9">B90*C90</f>
        <v>0</v>
      </c>
      <c r="E90" s="51">
        <f t="shared" ref="E90:E103" si="10">IF(OR(V90="Individual",V90="Individual Select",V90="Group Mass-Marketed",V90="Group Select Mass-Marketed"),P90,IF(OR(V90="Group",V90="Group Select"),S90,"N/A"))</f>
        <v>0.49299999999999999</v>
      </c>
      <c r="F90" s="18">
        <f t="shared" ref="F90:F103" si="11">IFERROR(D90*E90,"N/A")</f>
        <v>0</v>
      </c>
      <c r="G90" s="4">
        <v>0</v>
      </c>
      <c r="H90" s="39">
        <f t="shared" ref="H90:H103" si="12">B90*G90</f>
        <v>0</v>
      </c>
      <c r="I90" s="52">
        <f t="shared" ref="I90:I103" si="13">IF(OR(V90="Individual",V90="Individual Select",V90="Group Mass-Marketed",V90="Group Select Mass-Marketed"),Q90,IF(OR(V90="Group",V90="Group Select"),T90,"N/A"))</f>
        <v>0</v>
      </c>
      <c r="J90" s="18">
        <f t="shared" ref="J90:J103" si="14">IFERROR(H90*I90, "N/A")</f>
        <v>0</v>
      </c>
      <c r="K90" s="53">
        <f t="shared" ref="K90:K103" si="15">IF(OR(V90="Individual",V90="Individual Select",V90="Group Mass-Marketed",V90="Group Select Mass-Marketed"),R90,IF(OR(V90="Group",V90="Group Select"),U90,"N/A"))</f>
        <v>0.55000000000000004</v>
      </c>
      <c r="L90" s="2" t="s">
        <v>28</v>
      </c>
      <c r="M90" s="2"/>
      <c r="N90" s="77"/>
      <c r="O90" s="77"/>
      <c r="P90" s="59">
        <v>0.49299999999999999</v>
      </c>
      <c r="Q90" s="59">
        <v>0</v>
      </c>
      <c r="R90" s="55">
        <v>0.55000000000000004</v>
      </c>
      <c r="S90" s="59">
        <v>0.56699999999999995</v>
      </c>
      <c r="T90" s="59">
        <v>0</v>
      </c>
      <c r="U90" s="55">
        <v>0.63</v>
      </c>
      <c r="V90" s="4" t="str">
        <f>V89</f>
        <v>Individual</v>
      </c>
      <c r="W90" s="4"/>
    </row>
    <row r="91" spans="1:23" ht="12.75" customHeight="1" x14ac:dyDescent="0.4">
      <c r="A91" s="2">
        <f t="shared" ref="A91:A102" si="16">A90+1</f>
        <v>3</v>
      </c>
      <c r="B91" s="77">
        <v>0</v>
      </c>
      <c r="C91" s="4">
        <v>4.1749999999999998</v>
      </c>
      <c r="D91" s="3">
        <f t="shared" si="9"/>
        <v>0</v>
      </c>
      <c r="E91" s="51">
        <f t="shared" si="10"/>
        <v>0.49299999999999999</v>
      </c>
      <c r="F91" s="18">
        <f t="shared" si="11"/>
        <v>0</v>
      </c>
      <c r="G91" s="4">
        <v>1.194</v>
      </c>
      <c r="H91" s="39">
        <f t="shared" si="12"/>
        <v>0</v>
      </c>
      <c r="I91" s="52">
        <f t="shared" si="13"/>
        <v>0.65900000000000003</v>
      </c>
      <c r="J91" s="18">
        <f t="shared" si="14"/>
        <v>0</v>
      </c>
      <c r="K91" s="53">
        <f t="shared" si="15"/>
        <v>0.65</v>
      </c>
      <c r="L91" s="2" t="s">
        <v>74</v>
      </c>
      <c r="M91" s="2"/>
      <c r="N91" s="77"/>
      <c r="O91" s="77"/>
      <c r="P91" s="59">
        <v>0.49299999999999999</v>
      </c>
      <c r="Q91" s="59">
        <v>0.65900000000000003</v>
      </c>
      <c r="R91" s="55">
        <v>0.65</v>
      </c>
      <c r="S91" s="59">
        <v>0.56699999999999995</v>
      </c>
      <c r="T91" s="59">
        <v>0.75900000000000001</v>
      </c>
      <c r="U91" s="55">
        <v>0.75</v>
      </c>
      <c r="V91" s="4" t="str">
        <f t="shared" ref="V91:V103" si="17">V90</f>
        <v>Individual</v>
      </c>
      <c r="W91" s="4"/>
    </row>
    <row r="92" spans="1:23" ht="12.75" customHeight="1" x14ac:dyDescent="0.4">
      <c r="A92" s="2">
        <f t="shared" si="16"/>
        <v>4</v>
      </c>
      <c r="B92" s="77">
        <v>0</v>
      </c>
      <c r="C92" s="4">
        <v>4.1749999999999998</v>
      </c>
      <c r="D92" s="3">
        <f t="shared" si="9"/>
        <v>0</v>
      </c>
      <c r="E92" s="51">
        <f t="shared" si="10"/>
        <v>0.49299999999999999</v>
      </c>
      <c r="F92" s="18">
        <f t="shared" si="11"/>
        <v>0</v>
      </c>
      <c r="G92" s="4">
        <v>2.2450000000000001</v>
      </c>
      <c r="H92" s="39">
        <f t="shared" si="12"/>
        <v>0</v>
      </c>
      <c r="I92" s="52">
        <f t="shared" si="13"/>
        <v>0.66900000000000004</v>
      </c>
      <c r="J92" s="18">
        <f t="shared" si="14"/>
        <v>0</v>
      </c>
      <c r="K92" s="53">
        <f t="shared" si="15"/>
        <v>0.67</v>
      </c>
      <c r="L92" s="2" t="s">
        <v>31</v>
      </c>
      <c r="M92" s="2"/>
      <c r="N92" s="3">
        <f>N90-N91</f>
        <v>0</v>
      </c>
      <c r="O92" s="3">
        <f>O90-O91</f>
        <v>0</v>
      </c>
      <c r="P92" s="59">
        <v>0.49299999999999999</v>
      </c>
      <c r="Q92" s="59">
        <v>0.66900000000000004</v>
      </c>
      <c r="R92" s="55">
        <v>0.67</v>
      </c>
      <c r="S92" s="59">
        <v>0.56699999999999995</v>
      </c>
      <c r="T92" s="59">
        <v>0.77100000000000002</v>
      </c>
      <c r="U92" s="55">
        <v>0.77</v>
      </c>
      <c r="V92" s="4" t="str">
        <f t="shared" si="17"/>
        <v>Individual</v>
      </c>
      <c r="W92" s="4"/>
    </row>
    <row r="93" spans="1:23" ht="12.75" customHeight="1" x14ac:dyDescent="0.4">
      <c r="A93" s="2">
        <f t="shared" si="16"/>
        <v>5</v>
      </c>
      <c r="B93" s="77">
        <v>0</v>
      </c>
      <c r="C93" s="4">
        <v>4.1749999999999998</v>
      </c>
      <c r="D93" s="3">
        <f t="shared" si="9"/>
        <v>0</v>
      </c>
      <c r="E93" s="51">
        <f t="shared" si="10"/>
        <v>0.49299999999999999</v>
      </c>
      <c r="F93" s="18">
        <f t="shared" si="11"/>
        <v>0</v>
      </c>
      <c r="G93" s="4">
        <v>3.17</v>
      </c>
      <c r="H93" s="39">
        <f t="shared" si="12"/>
        <v>0</v>
      </c>
      <c r="I93" s="52">
        <f t="shared" si="13"/>
        <v>0.67800000000000005</v>
      </c>
      <c r="J93" s="18">
        <f t="shared" si="14"/>
        <v>0</v>
      </c>
      <c r="K93" s="53">
        <f t="shared" si="15"/>
        <v>0.69</v>
      </c>
      <c r="L93" s="2"/>
      <c r="M93" s="2"/>
      <c r="N93" s="3"/>
      <c r="O93" s="3"/>
      <c r="P93" s="59">
        <v>0.49299999999999999</v>
      </c>
      <c r="Q93" s="59">
        <v>0.67800000000000005</v>
      </c>
      <c r="R93" s="55">
        <v>0.69</v>
      </c>
      <c r="S93" s="59">
        <v>0.56699999999999995</v>
      </c>
      <c r="T93" s="59">
        <v>0.78200000000000003</v>
      </c>
      <c r="U93" s="55">
        <v>0.8</v>
      </c>
      <c r="V93" s="4" t="str">
        <f t="shared" si="17"/>
        <v>Individual</v>
      </c>
      <c r="W93" s="4"/>
    </row>
    <row r="94" spans="1:23" ht="12.75" customHeight="1" x14ac:dyDescent="0.4">
      <c r="A94" s="2">
        <f t="shared" si="16"/>
        <v>6</v>
      </c>
      <c r="B94" s="77">
        <v>0</v>
      </c>
      <c r="C94" s="4">
        <v>4.1749999999999998</v>
      </c>
      <c r="D94" s="3">
        <f t="shared" si="9"/>
        <v>0</v>
      </c>
      <c r="E94" s="51">
        <f t="shared" si="10"/>
        <v>0.49299999999999999</v>
      </c>
      <c r="F94" s="18">
        <f t="shared" si="11"/>
        <v>0</v>
      </c>
      <c r="G94" s="4">
        <v>3.9980000000000002</v>
      </c>
      <c r="H94" s="39">
        <f t="shared" si="12"/>
        <v>0</v>
      </c>
      <c r="I94" s="52">
        <f t="shared" si="13"/>
        <v>0.68600000000000005</v>
      </c>
      <c r="J94" s="18">
        <f t="shared" si="14"/>
        <v>0</v>
      </c>
      <c r="K94" s="53">
        <f t="shared" si="15"/>
        <v>0.71</v>
      </c>
      <c r="L94" s="2" t="s">
        <v>30</v>
      </c>
      <c r="M94" s="2"/>
      <c r="N94" s="77"/>
      <c r="O94" s="77"/>
      <c r="P94" s="59">
        <v>0.49299999999999999</v>
      </c>
      <c r="Q94" s="59">
        <v>0.68600000000000005</v>
      </c>
      <c r="R94" s="55">
        <v>0.71</v>
      </c>
      <c r="S94" s="59">
        <v>0.56699999999999995</v>
      </c>
      <c r="T94" s="59">
        <v>0.79200000000000004</v>
      </c>
      <c r="U94" s="55">
        <v>0.82</v>
      </c>
      <c r="V94" s="4" t="str">
        <f t="shared" si="17"/>
        <v>Individual</v>
      </c>
      <c r="W94" s="4"/>
    </row>
    <row r="95" spans="1:23" ht="12.75" customHeight="1" x14ac:dyDescent="0.4">
      <c r="A95" s="2">
        <f t="shared" si="16"/>
        <v>7</v>
      </c>
      <c r="B95" s="77">
        <v>0</v>
      </c>
      <c r="C95" s="4">
        <v>4.1749999999999998</v>
      </c>
      <c r="D95" s="3">
        <f t="shared" si="9"/>
        <v>0</v>
      </c>
      <c r="E95" s="51">
        <f t="shared" si="10"/>
        <v>0.49299999999999999</v>
      </c>
      <c r="F95" s="18">
        <f t="shared" si="11"/>
        <v>0</v>
      </c>
      <c r="G95" s="4">
        <v>4.7539999999999996</v>
      </c>
      <c r="H95" s="39">
        <f t="shared" si="12"/>
        <v>0</v>
      </c>
      <c r="I95" s="52">
        <f t="shared" si="13"/>
        <v>0.69499999999999995</v>
      </c>
      <c r="J95" s="18">
        <f t="shared" si="14"/>
        <v>0</v>
      </c>
      <c r="K95" s="53">
        <f t="shared" si="15"/>
        <v>0.73</v>
      </c>
      <c r="L95" s="2"/>
      <c r="M95" s="2"/>
      <c r="N95" s="3"/>
      <c r="O95" s="3"/>
      <c r="P95" s="59">
        <v>0.49299999999999999</v>
      </c>
      <c r="Q95" s="59">
        <v>0.69499999999999995</v>
      </c>
      <c r="R95" s="55">
        <v>0.73</v>
      </c>
      <c r="S95" s="59">
        <v>0.56699999999999995</v>
      </c>
      <c r="T95" s="59">
        <v>0.80200000000000005</v>
      </c>
      <c r="U95" s="55">
        <v>0.84</v>
      </c>
      <c r="V95" s="4" t="str">
        <f t="shared" si="17"/>
        <v>Individual</v>
      </c>
      <c r="W95" s="4"/>
    </row>
    <row r="96" spans="1:23" ht="12.75" customHeight="1" x14ac:dyDescent="0.4">
      <c r="A96" s="2">
        <f t="shared" si="16"/>
        <v>8</v>
      </c>
      <c r="B96" s="77">
        <v>0</v>
      </c>
      <c r="C96" s="4">
        <v>4.1749999999999998</v>
      </c>
      <c r="D96" s="3">
        <f t="shared" si="9"/>
        <v>0</v>
      </c>
      <c r="E96" s="51">
        <f t="shared" si="10"/>
        <v>0.49299999999999999</v>
      </c>
      <c r="F96" s="18">
        <f t="shared" si="11"/>
        <v>0</v>
      </c>
      <c r="G96" s="4">
        <v>5.4450000000000003</v>
      </c>
      <c r="H96" s="39">
        <f t="shared" si="12"/>
        <v>0</v>
      </c>
      <c r="I96" s="52">
        <f t="shared" si="13"/>
        <v>0.70199999999999996</v>
      </c>
      <c r="J96" s="18">
        <f t="shared" si="14"/>
        <v>0</v>
      </c>
      <c r="K96" s="53">
        <f t="shared" si="15"/>
        <v>0.75</v>
      </c>
      <c r="L96" s="2" t="s">
        <v>13</v>
      </c>
      <c r="M96" s="2"/>
      <c r="N96" s="3">
        <f>N92+N94</f>
        <v>0</v>
      </c>
      <c r="O96" s="3">
        <f>O92+O94</f>
        <v>0</v>
      </c>
      <c r="P96" s="59">
        <v>0.49299999999999999</v>
      </c>
      <c r="Q96" s="59">
        <v>0.70199999999999996</v>
      </c>
      <c r="R96" s="55">
        <v>0.75</v>
      </c>
      <c r="S96" s="59">
        <v>0.56699999999999995</v>
      </c>
      <c r="T96" s="59">
        <v>0.81100000000000005</v>
      </c>
      <c r="U96" s="55">
        <v>0.87</v>
      </c>
      <c r="V96" s="4" t="str">
        <f t="shared" si="17"/>
        <v>Individual</v>
      </c>
      <c r="W96" s="4"/>
    </row>
    <row r="97" spans="1:23" ht="12.75" customHeight="1" x14ac:dyDescent="0.4">
      <c r="A97" s="2">
        <f t="shared" si="16"/>
        <v>9</v>
      </c>
      <c r="B97" s="77">
        <v>0</v>
      </c>
      <c r="C97" s="4">
        <v>4.1749999999999998</v>
      </c>
      <c r="D97" s="3">
        <f t="shared" si="9"/>
        <v>0</v>
      </c>
      <c r="E97" s="51">
        <f t="shared" si="10"/>
        <v>0.49299999999999999</v>
      </c>
      <c r="F97" s="18">
        <f t="shared" si="11"/>
        <v>0</v>
      </c>
      <c r="G97" s="4">
        <v>6.0750000000000002</v>
      </c>
      <c r="H97" s="39">
        <f t="shared" si="12"/>
        <v>0</v>
      </c>
      <c r="I97" s="52">
        <f t="shared" si="13"/>
        <v>0.70799999999999996</v>
      </c>
      <c r="J97" s="18">
        <f t="shared" si="14"/>
        <v>0</v>
      </c>
      <c r="K97" s="53">
        <f t="shared" si="15"/>
        <v>0.76</v>
      </c>
      <c r="L97" s="2"/>
      <c r="M97" s="2"/>
      <c r="N97" s="2"/>
      <c r="O97" s="3"/>
      <c r="P97" s="59">
        <v>0.49299999999999999</v>
      </c>
      <c r="Q97" s="59">
        <v>0.70799999999999996</v>
      </c>
      <c r="R97" s="55">
        <v>0.76</v>
      </c>
      <c r="S97" s="59">
        <v>0.56699999999999995</v>
      </c>
      <c r="T97" s="59">
        <v>0.81799999999999995</v>
      </c>
      <c r="U97" s="55">
        <v>0.88</v>
      </c>
      <c r="V97" s="4" t="str">
        <f t="shared" si="17"/>
        <v>Individual</v>
      </c>
      <c r="W97" s="4"/>
    </row>
    <row r="98" spans="1:23" ht="12.75" customHeight="1" x14ac:dyDescent="0.4">
      <c r="A98" s="2">
        <f t="shared" si="16"/>
        <v>10</v>
      </c>
      <c r="B98" s="77">
        <v>0</v>
      </c>
      <c r="C98" s="4">
        <v>4.1749999999999998</v>
      </c>
      <c r="D98" s="3">
        <f t="shared" si="9"/>
        <v>0</v>
      </c>
      <c r="E98" s="51">
        <f t="shared" si="10"/>
        <v>0.49299999999999999</v>
      </c>
      <c r="F98" s="18">
        <f t="shared" si="11"/>
        <v>0</v>
      </c>
      <c r="G98" s="4">
        <v>6.65</v>
      </c>
      <c r="H98" s="39">
        <f t="shared" si="12"/>
        <v>0</v>
      </c>
      <c r="I98" s="52">
        <f t="shared" si="13"/>
        <v>0.71299999999999997</v>
      </c>
      <c r="J98" s="18">
        <f t="shared" si="14"/>
        <v>0</v>
      </c>
      <c r="K98" s="53">
        <f t="shared" si="15"/>
        <v>0.76</v>
      </c>
      <c r="L98" s="2" t="s">
        <v>14</v>
      </c>
      <c r="M98" s="2"/>
      <c r="N98" s="2"/>
      <c r="O98" s="63">
        <v>0</v>
      </c>
      <c r="P98" s="59">
        <v>0.49299999999999999</v>
      </c>
      <c r="Q98" s="59">
        <v>0.71299999999999997</v>
      </c>
      <c r="R98" s="55">
        <v>0.76</v>
      </c>
      <c r="S98" s="59">
        <v>0.56699999999999995</v>
      </c>
      <c r="T98" s="59">
        <v>0.82399999999999995</v>
      </c>
      <c r="U98" s="55">
        <v>0.88</v>
      </c>
      <c r="V98" s="4" t="str">
        <f t="shared" si="17"/>
        <v>Individual</v>
      </c>
      <c r="W98" s="4"/>
    </row>
    <row r="99" spans="1:23" ht="12.75" customHeight="1" x14ac:dyDescent="0.4">
      <c r="A99" s="2">
        <f t="shared" si="16"/>
        <v>11</v>
      </c>
      <c r="B99" s="77">
        <v>0</v>
      </c>
      <c r="C99" s="4">
        <v>4.1749999999999998</v>
      </c>
      <c r="D99" s="3">
        <f t="shared" si="9"/>
        <v>0</v>
      </c>
      <c r="E99" s="51">
        <f t="shared" si="10"/>
        <v>0.49299999999999999</v>
      </c>
      <c r="F99" s="18">
        <f t="shared" si="11"/>
        <v>0</v>
      </c>
      <c r="G99" s="4">
        <v>7.1760000000000002</v>
      </c>
      <c r="H99" s="39">
        <f t="shared" si="12"/>
        <v>0</v>
      </c>
      <c r="I99" s="52">
        <f t="shared" si="13"/>
        <v>0.71699999999999997</v>
      </c>
      <c r="J99" s="18">
        <f t="shared" si="14"/>
        <v>0</v>
      </c>
      <c r="K99" s="53">
        <f t="shared" si="15"/>
        <v>0.76</v>
      </c>
      <c r="L99" s="2"/>
      <c r="M99" s="2"/>
      <c r="N99" s="2"/>
      <c r="O99" s="3"/>
      <c r="P99" s="59">
        <v>0.49299999999999999</v>
      </c>
      <c r="Q99" s="59">
        <v>0.71699999999999997</v>
      </c>
      <c r="R99" s="55">
        <v>0.76</v>
      </c>
      <c r="S99" s="59">
        <v>0.56699999999999995</v>
      </c>
      <c r="T99" s="59">
        <v>0.82799999999999996</v>
      </c>
      <c r="U99" s="55">
        <v>0.88</v>
      </c>
      <c r="V99" s="4" t="str">
        <f t="shared" si="17"/>
        <v>Individual</v>
      </c>
      <c r="W99" s="4"/>
    </row>
    <row r="100" spans="1:23" ht="12.75" customHeight="1" x14ac:dyDescent="0.4">
      <c r="A100" s="2">
        <f t="shared" si="16"/>
        <v>12</v>
      </c>
      <c r="B100" s="77">
        <v>0</v>
      </c>
      <c r="C100" s="4">
        <v>4.1749999999999998</v>
      </c>
      <c r="D100" s="3">
        <f t="shared" si="9"/>
        <v>0</v>
      </c>
      <c r="E100" s="51">
        <f t="shared" si="10"/>
        <v>0.49299999999999999</v>
      </c>
      <c r="F100" s="18">
        <f t="shared" si="11"/>
        <v>0</v>
      </c>
      <c r="G100" s="4">
        <v>7.6550000000000002</v>
      </c>
      <c r="H100" s="39">
        <f t="shared" si="12"/>
        <v>0</v>
      </c>
      <c r="I100" s="52">
        <f t="shared" si="13"/>
        <v>0.72</v>
      </c>
      <c r="J100" s="18">
        <f t="shared" si="14"/>
        <v>0</v>
      </c>
      <c r="K100" s="53">
        <f t="shared" si="15"/>
        <v>0.77</v>
      </c>
      <c r="L100" s="2" t="s">
        <v>29</v>
      </c>
      <c r="M100" s="2"/>
      <c r="N100" s="2"/>
      <c r="O100" s="63">
        <v>0</v>
      </c>
      <c r="P100" s="59">
        <v>0.49299999999999999</v>
      </c>
      <c r="Q100" s="59">
        <v>0.72</v>
      </c>
      <c r="R100" s="55">
        <v>0.77</v>
      </c>
      <c r="S100" s="59">
        <v>0.56699999999999995</v>
      </c>
      <c r="T100" s="59">
        <v>0.83099999999999996</v>
      </c>
      <c r="U100" s="55">
        <v>0.88</v>
      </c>
      <c r="V100" s="4" t="str">
        <f t="shared" si="17"/>
        <v>Individual</v>
      </c>
      <c r="W100" s="4"/>
    </row>
    <row r="101" spans="1:23" ht="12.75" customHeight="1" x14ac:dyDescent="0.4">
      <c r="A101" s="2">
        <f t="shared" si="16"/>
        <v>13</v>
      </c>
      <c r="B101" s="77">
        <v>0</v>
      </c>
      <c r="C101" s="4">
        <v>4.1749999999999998</v>
      </c>
      <c r="D101" s="3">
        <f t="shared" si="9"/>
        <v>0</v>
      </c>
      <c r="E101" s="51">
        <f t="shared" si="10"/>
        <v>0.49299999999999999</v>
      </c>
      <c r="F101" s="18">
        <f t="shared" si="11"/>
        <v>0</v>
      </c>
      <c r="G101" s="4">
        <v>8.093</v>
      </c>
      <c r="H101" s="39">
        <f t="shared" si="12"/>
        <v>0</v>
      </c>
      <c r="I101" s="52">
        <f t="shared" si="13"/>
        <v>0.72299999999999998</v>
      </c>
      <c r="J101" s="18">
        <f t="shared" si="14"/>
        <v>0</v>
      </c>
      <c r="K101" s="53">
        <f t="shared" si="15"/>
        <v>0.77</v>
      </c>
      <c r="L101" s="2"/>
      <c r="M101" s="2"/>
      <c r="N101" s="2"/>
      <c r="O101" s="3"/>
      <c r="P101" s="59">
        <v>0.49299999999999999</v>
      </c>
      <c r="Q101" s="59">
        <v>0.72299999999999998</v>
      </c>
      <c r="R101" s="55">
        <v>0.77</v>
      </c>
      <c r="S101" s="59">
        <v>0.56699999999999995</v>
      </c>
      <c r="T101" s="59">
        <v>0.83399999999999996</v>
      </c>
      <c r="U101" s="55">
        <v>0.89</v>
      </c>
      <c r="V101" s="4" t="str">
        <f t="shared" si="17"/>
        <v>Individual</v>
      </c>
      <c r="W101" s="4"/>
    </row>
    <row r="102" spans="1:23" ht="12.75" customHeight="1" x14ac:dyDescent="0.4">
      <c r="A102" s="2">
        <f t="shared" si="16"/>
        <v>14</v>
      </c>
      <c r="B102" s="77"/>
      <c r="C102" s="4">
        <v>4.1749999999999998</v>
      </c>
      <c r="D102" s="3">
        <f t="shared" si="9"/>
        <v>0</v>
      </c>
      <c r="E102" s="51">
        <f t="shared" si="10"/>
        <v>0.49299999999999999</v>
      </c>
      <c r="F102" s="18">
        <f t="shared" si="11"/>
        <v>0</v>
      </c>
      <c r="G102" s="4">
        <v>8.4930000000000003</v>
      </c>
      <c r="H102" s="39">
        <f t="shared" si="12"/>
        <v>0</v>
      </c>
      <c r="I102" s="52">
        <f t="shared" si="13"/>
        <v>0.72499999999999998</v>
      </c>
      <c r="J102" s="18">
        <f t="shared" si="14"/>
        <v>0</v>
      </c>
      <c r="K102" s="53">
        <f t="shared" si="15"/>
        <v>0.77</v>
      </c>
      <c r="L102" s="2" t="s">
        <v>15</v>
      </c>
      <c r="M102" s="2"/>
      <c r="N102" s="2"/>
      <c r="O102" s="3">
        <f>O98+O100</f>
        <v>0</v>
      </c>
      <c r="P102" s="59">
        <v>0.49299999999999999</v>
      </c>
      <c r="Q102" s="59">
        <v>0.72499999999999998</v>
      </c>
      <c r="R102" s="55">
        <v>0.77</v>
      </c>
      <c r="S102" s="59">
        <v>0.56699999999999995</v>
      </c>
      <c r="T102" s="59">
        <v>0.83699999999999997</v>
      </c>
      <c r="U102" s="55">
        <v>0.89</v>
      </c>
      <c r="V102" s="4" t="str">
        <f t="shared" si="17"/>
        <v>Individual</v>
      </c>
      <c r="W102" s="4"/>
    </row>
    <row r="103" spans="1:23" ht="12.75" customHeight="1" x14ac:dyDescent="0.4">
      <c r="A103" s="13" t="s">
        <v>84</v>
      </c>
      <c r="B103" s="77"/>
      <c r="C103" s="4">
        <v>4.1749999999999998</v>
      </c>
      <c r="D103" s="3">
        <f t="shared" si="9"/>
        <v>0</v>
      </c>
      <c r="E103" s="51">
        <f t="shared" si="10"/>
        <v>0.49299999999999999</v>
      </c>
      <c r="F103" s="18">
        <f t="shared" si="11"/>
        <v>0</v>
      </c>
      <c r="G103" s="4">
        <v>8.6839999999999993</v>
      </c>
      <c r="H103" s="39">
        <f t="shared" si="12"/>
        <v>0</v>
      </c>
      <c r="I103" s="52">
        <f t="shared" si="13"/>
        <v>0.72499999999999998</v>
      </c>
      <c r="J103" s="18">
        <f t="shared" si="14"/>
        <v>0</v>
      </c>
      <c r="K103" s="53">
        <f t="shared" si="15"/>
        <v>0.77</v>
      </c>
      <c r="L103" s="2"/>
      <c r="M103" s="2"/>
      <c r="N103" s="2"/>
      <c r="O103" s="2"/>
      <c r="P103" s="59">
        <v>0.49299999999999999</v>
      </c>
      <c r="Q103" s="59">
        <v>0.72499999999999998</v>
      </c>
      <c r="R103" s="55">
        <v>0.77</v>
      </c>
      <c r="S103" s="59">
        <v>0.56699999999999995</v>
      </c>
      <c r="T103" s="59">
        <v>0.83799999999999997</v>
      </c>
      <c r="U103" s="55">
        <v>0.89</v>
      </c>
      <c r="V103" s="4" t="str">
        <f t="shared" si="17"/>
        <v>Individual</v>
      </c>
      <c r="W103" s="4"/>
    </row>
    <row r="104" spans="1:23" s="16" customFormat="1" ht="12.75" customHeight="1" x14ac:dyDescent="0.4">
      <c r="A104" s="16" t="s">
        <v>3</v>
      </c>
      <c r="B104" s="16">
        <f>SUM(B89:B103)</f>
        <v>0</v>
      </c>
      <c r="D104" s="16">
        <f>SUM(D89:D103)</f>
        <v>0</v>
      </c>
      <c r="F104" s="16">
        <f>SUM(F89:F103)</f>
        <v>0</v>
      </c>
      <c r="H104" s="40">
        <f>SUM(H89:H103)</f>
        <v>0</v>
      </c>
      <c r="J104" s="16">
        <f>SUM(J89:J103)</f>
        <v>0</v>
      </c>
      <c r="K104" s="41"/>
      <c r="L104" s="2" t="s">
        <v>16</v>
      </c>
      <c r="M104" s="2"/>
      <c r="N104" s="2"/>
      <c r="O104" s="47">
        <f>ROUND(H107,Rounding_decimals)</f>
        <v>0</v>
      </c>
      <c r="R104" s="60"/>
      <c r="U104" s="60"/>
    </row>
    <row r="105" spans="1:23" s="5" customFormat="1" ht="12.75" customHeight="1" x14ac:dyDescent="0.4">
      <c r="B105" s="18"/>
      <c r="C105" s="17"/>
      <c r="D105" s="42" t="s">
        <v>52</v>
      </c>
      <c r="F105" s="43" t="s">
        <v>53</v>
      </c>
      <c r="G105" s="17"/>
      <c r="H105" s="17" t="s">
        <v>54</v>
      </c>
      <c r="I105" s="17"/>
      <c r="J105" s="43" t="s">
        <v>55</v>
      </c>
      <c r="K105" s="44"/>
      <c r="L105" s="2"/>
      <c r="M105" s="2"/>
      <c r="N105" s="2"/>
      <c r="O105" s="48"/>
      <c r="R105" s="61"/>
      <c r="U105" s="61"/>
    </row>
    <row r="106" spans="1:23" ht="12.75" customHeight="1" x14ac:dyDescent="0.4">
      <c r="L106" s="2" t="s">
        <v>17</v>
      </c>
      <c r="M106" s="2"/>
      <c r="N106" s="2"/>
      <c r="O106" s="47">
        <f>IF(O96=0,0,O96/(N96-O102))</f>
        <v>0</v>
      </c>
    </row>
    <row r="107" spans="1:23" ht="12.75" customHeight="1" x14ac:dyDescent="0.4">
      <c r="B107" s="2"/>
      <c r="C107" s="3" t="s">
        <v>56</v>
      </c>
      <c r="H107" s="47">
        <f>IFERROR(IF(F104+J104=0,0,(F104+J104)/(D104+H104)),0)</f>
        <v>0</v>
      </c>
      <c r="L107" s="2" t="s">
        <v>18</v>
      </c>
      <c r="M107" s="2"/>
      <c r="N107" s="2"/>
      <c r="O107" s="2"/>
    </row>
    <row r="108" spans="1:23" ht="12.75" customHeight="1" x14ac:dyDescent="0.4">
      <c r="L108" s="2"/>
      <c r="M108" s="2"/>
      <c r="N108" s="2"/>
      <c r="O108" s="2"/>
    </row>
    <row r="109" spans="1:23" ht="12.75" customHeight="1" x14ac:dyDescent="0.4">
      <c r="L109" s="2" t="s">
        <v>19</v>
      </c>
      <c r="M109" s="2"/>
      <c r="N109" s="2"/>
      <c r="O109" s="63"/>
    </row>
    <row r="110" spans="1:23" ht="12.75" customHeight="1" x14ac:dyDescent="0.4">
      <c r="A110" s="19" t="s">
        <v>131</v>
      </c>
      <c r="L110" s="2" t="s">
        <v>32</v>
      </c>
      <c r="M110" s="2"/>
      <c r="N110" s="2"/>
      <c r="O110" s="24" t="str">
        <f>IF(AND(O106&lt;O104,O109&gt;500),"Proceed","Stop")</f>
        <v>Stop</v>
      </c>
    </row>
    <row r="111" spans="1:23" ht="12.75" customHeight="1" x14ac:dyDescent="0.4">
      <c r="A111" s="19" t="s">
        <v>71</v>
      </c>
      <c r="L111" s="2"/>
      <c r="M111" s="2"/>
      <c r="N111" s="2"/>
      <c r="O111" s="2"/>
    </row>
    <row r="112" spans="1:23" ht="12.75" customHeight="1" x14ac:dyDescent="0.4">
      <c r="A112" s="19" t="s">
        <v>85</v>
      </c>
      <c r="L112" s="2" t="s">
        <v>20</v>
      </c>
      <c r="M112" s="2"/>
      <c r="N112" s="2"/>
      <c r="O112" s="45" t="str">
        <f>IF(O110="Proceed",IF(O109&gt;9999,0,IF(O109&gt;4999,0.05,IF(O109&gt;2499,0.075,IF(O109&gt;999,0.1,IF(NOT(O109&lt;500),0.15,"N/A"))))),"N/A")</f>
        <v>N/A</v>
      </c>
    </row>
    <row r="113" spans="1:15" ht="12.75" customHeight="1" x14ac:dyDescent="0.4">
      <c r="A113" s="2" t="s">
        <v>40</v>
      </c>
      <c r="L113" s="2"/>
      <c r="M113" s="2"/>
      <c r="N113" s="2"/>
      <c r="O113" s="2"/>
    </row>
    <row r="114" spans="1:15" ht="12.75" customHeight="1" x14ac:dyDescent="0.4">
      <c r="A114" s="19" t="s">
        <v>86</v>
      </c>
      <c r="L114" s="2" t="s">
        <v>33</v>
      </c>
      <c r="M114" s="2"/>
      <c r="N114" s="2"/>
      <c r="O114" s="27" t="str">
        <f>IFERROR(ROUND(O106+O112,Rounding_decimals), "N/A")</f>
        <v>N/A</v>
      </c>
    </row>
    <row r="115" spans="1:15" ht="12.75" customHeight="1" x14ac:dyDescent="0.4">
      <c r="A115" s="19" t="s">
        <v>87</v>
      </c>
      <c r="L115" s="2" t="s">
        <v>34</v>
      </c>
      <c r="M115" s="2"/>
      <c r="N115" s="2"/>
      <c r="O115" s="2"/>
    </row>
    <row r="116" spans="1:15" ht="12.75" customHeight="1" x14ac:dyDescent="0.4">
      <c r="A116" s="2" t="s">
        <v>41</v>
      </c>
      <c r="K116" s="20"/>
      <c r="L116" s="2" t="s">
        <v>21</v>
      </c>
      <c r="M116" s="2"/>
      <c r="N116" s="2"/>
      <c r="O116" s="2" t="str">
        <f>IF(O114&lt;O104,"Proceed","Stop")</f>
        <v>Stop</v>
      </c>
    </row>
    <row r="117" spans="1:15" ht="12.75" customHeight="1" x14ac:dyDescent="0.4">
      <c r="A117" s="19" t="s">
        <v>88</v>
      </c>
      <c r="K117" s="21"/>
      <c r="L117" s="2"/>
      <c r="M117" s="2"/>
      <c r="N117" s="2"/>
      <c r="O117" s="2"/>
    </row>
    <row r="118" spans="1:15" ht="12.75" customHeight="1" x14ac:dyDescent="0.4">
      <c r="A118" s="2" t="s">
        <v>134</v>
      </c>
      <c r="L118" s="2" t="s">
        <v>22</v>
      </c>
      <c r="M118" s="2"/>
      <c r="N118" s="2"/>
      <c r="O118" s="3" t="str">
        <f>IF(O116="Proceed",(N96-O102)*O114,"N/A")</f>
        <v>N/A</v>
      </c>
    </row>
    <row r="119" spans="1:15" ht="12.75" customHeight="1" x14ac:dyDescent="0.4">
      <c r="L119" s="2" t="s">
        <v>23</v>
      </c>
      <c r="M119" s="2"/>
      <c r="N119" s="2"/>
      <c r="O119" s="2"/>
    </row>
    <row r="120" spans="1:15" ht="12.75" customHeight="1" x14ac:dyDescent="0.4">
      <c r="L120" s="2"/>
      <c r="M120" s="2"/>
      <c r="N120" s="2"/>
      <c r="O120" s="2"/>
    </row>
    <row r="121" spans="1:15" ht="12.75" customHeight="1" x14ac:dyDescent="0.4">
      <c r="L121" s="2" t="s">
        <v>24</v>
      </c>
      <c r="M121" s="2"/>
      <c r="N121" s="2"/>
      <c r="O121" s="3">
        <f>IFERROR((N96-O102)-(O118/O104),0)</f>
        <v>0</v>
      </c>
    </row>
    <row r="122" spans="1:15" ht="12.75" customHeight="1" x14ac:dyDescent="0.4">
      <c r="L122" s="2" t="s">
        <v>25</v>
      </c>
      <c r="M122" s="2"/>
      <c r="N122" s="2"/>
      <c r="O122" s="2"/>
    </row>
    <row r="123" spans="1:15" ht="12.75" customHeight="1" x14ac:dyDescent="0.4">
      <c r="L123" s="2"/>
      <c r="M123" s="2"/>
      <c r="N123" s="2"/>
      <c r="O123" s="2"/>
    </row>
    <row r="124" spans="1:15" ht="12.75" customHeight="1" x14ac:dyDescent="0.4">
      <c r="L124" s="2" t="s">
        <v>120</v>
      </c>
      <c r="M124" s="2"/>
      <c r="N124" s="2"/>
      <c r="O124" s="2"/>
    </row>
    <row r="125" spans="1:15" ht="12.75" customHeight="1" x14ac:dyDescent="0.4">
      <c r="L125" s="2" t="s">
        <v>121</v>
      </c>
      <c r="M125" s="2"/>
      <c r="N125" s="2"/>
      <c r="O125" s="2"/>
    </row>
    <row r="126" spans="1:15" ht="12.75" customHeight="1" x14ac:dyDescent="0.4">
      <c r="L126" s="2"/>
      <c r="M126" s="2"/>
      <c r="N126" s="2"/>
      <c r="O126" s="2"/>
    </row>
    <row r="127" spans="1:15" ht="12.75" customHeight="1" x14ac:dyDescent="0.4">
      <c r="L127" s="2"/>
      <c r="O127" s="2"/>
    </row>
    <row r="128" spans="1:15" ht="12.75" customHeight="1" x14ac:dyDescent="0.4">
      <c r="L128" s="2"/>
      <c r="M128" s="2" t="s">
        <v>26</v>
      </c>
      <c r="N128" s="2"/>
      <c r="O128" s="2"/>
    </row>
    <row r="129" spans="12:15" ht="12.75" customHeight="1" x14ac:dyDescent="0.4">
      <c r="L129" s="2"/>
      <c r="M129" s="2"/>
      <c r="N129" s="2"/>
      <c r="O129" s="2"/>
    </row>
    <row r="130" spans="12:15" ht="12.75" customHeight="1" x14ac:dyDescent="0.4">
      <c r="L130" s="2"/>
      <c r="M130" s="25" t="s">
        <v>4</v>
      </c>
      <c r="N130" s="26" t="s">
        <v>8</v>
      </c>
      <c r="O130" s="2"/>
    </row>
    <row r="131" spans="12:15" ht="12.75" customHeight="1" x14ac:dyDescent="0.4">
      <c r="L131" s="2"/>
      <c r="M131" s="25"/>
      <c r="N131" s="26"/>
      <c r="O131" s="2"/>
    </row>
    <row r="132" spans="12:15" ht="12.75" customHeight="1" x14ac:dyDescent="0.4">
      <c r="L132" s="2"/>
      <c r="M132" s="2" t="s">
        <v>36</v>
      </c>
      <c r="N132" s="27">
        <v>0</v>
      </c>
      <c r="O132" s="2"/>
    </row>
    <row r="133" spans="12:15" ht="12.75" customHeight="1" x14ac:dyDescent="0.4">
      <c r="L133" s="2"/>
      <c r="M133" s="2" t="s">
        <v>37</v>
      </c>
      <c r="N133" s="27">
        <v>0.05</v>
      </c>
      <c r="O133" s="2"/>
    </row>
    <row r="134" spans="12:15" ht="12.75" customHeight="1" x14ac:dyDescent="0.4">
      <c r="L134" s="2"/>
      <c r="M134" s="2" t="s">
        <v>38</v>
      </c>
      <c r="N134" s="27">
        <v>7.4999999999999997E-2</v>
      </c>
      <c r="O134" s="2"/>
    </row>
    <row r="135" spans="12:15" ht="12.75" customHeight="1" x14ac:dyDescent="0.4">
      <c r="L135" s="2"/>
      <c r="M135" s="2" t="s">
        <v>39</v>
      </c>
      <c r="N135" s="27">
        <v>0.1</v>
      </c>
      <c r="O135" s="2"/>
    </row>
    <row r="136" spans="12:15" ht="12.75" customHeight="1" x14ac:dyDescent="0.4">
      <c r="L136" s="2"/>
      <c r="M136" s="2" t="s">
        <v>5</v>
      </c>
      <c r="N136" s="27">
        <v>0.15</v>
      </c>
      <c r="O136" s="2"/>
    </row>
    <row r="137" spans="12:15" ht="12.75" customHeight="1" x14ac:dyDescent="0.4">
      <c r="L137" s="2"/>
      <c r="M137" s="2" t="s">
        <v>35</v>
      </c>
      <c r="N137" s="27" t="s">
        <v>27</v>
      </c>
      <c r="O137" s="2"/>
    </row>
    <row r="138" spans="12:15" ht="12.75" customHeight="1" x14ac:dyDescent="0.4">
      <c r="L138" s="2"/>
      <c r="M138" s="2"/>
      <c r="N138" s="2"/>
      <c r="O138" s="2"/>
    </row>
    <row r="139" spans="12:15" ht="12.75" customHeight="1" x14ac:dyDescent="0.4">
      <c r="M139" s="2"/>
      <c r="N139" s="2"/>
      <c r="O139" s="2"/>
    </row>
    <row r="140" spans="12:15" ht="12.75" customHeight="1" x14ac:dyDescent="0.4">
      <c r="L140" s="19" t="s">
        <v>131</v>
      </c>
      <c r="M140" s="2"/>
      <c r="N140" s="2"/>
      <c r="O140" s="2"/>
    </row>
    <row r="141" spans="12:15" ht="12.75" customHeight="1" x14ac:dyDescent="0.4">
      <c r="L141" s="19" t="s">
        <v>75</v>
      </c>
      <c r="M141" s="2"/>
      <c r="N141" s="2"/>
      <c r="O141" s="2"/>
    </row>
    <row r="142" spans="12:15" ht="12.75" customHeight="1" x14ac:dyDescent="0.4">
      <c r="L142" s="19" t="s">
        <v>76</v>
      </c>
      <c r="M142" s="2"/>
      <c r="N142" s="2"/>
      <c r="O142" s="2"/>
    </row>
    <row r="143" spans="12:15" ht="12.75" customHeight="1" x14ac:dyDescent="0.4">
      <c r="L143" s="2" t="s">
        <v>77</v>
      </c>
      <c r="M143" s="2"/>
      <c r="N143" s="2"/>
      <c r="O143" s="2"/>
    </row>
    <row r="144" spans="12:15" ht="12.75" customHeight="1" x14ac:dyDescent="0.4">
      <c r="L144" s="2" t="s">
        <v>78</v>
      </c>
      <c r="M144" s="2"/>
      <c r="N144" s="2"/>
      <c r="O144" s="20"/>
    </row>
    <row r="145" spans="1:21" ht="12.75" customHeight="1" x14ac:dyDescent="0.4">
      <c r="L145" s="2" t="s">
        <v>79</v>
      </c>
      <c r="M145" s="2"/>
      <c r="N145" s="2"/>
      <c r="O145" s="21"/>
    </row>
    <row r="146" spans="1:21" ht="12.75" customHeight="1" x14ac:dyDescent="0.4">
      <c r="L146" s="2" t="s">
        <v>80</v>
      </c>
      <c r="M146" s="2"/>
      <c r="N146" s="2"/>
      <c r="O146" s="2"/>
    </row>
    <row r="147" spans="1:21" ht="12.75" customHeight="1" x14ac:dyDescent="0.4">
      <c r="L147" s="2"/>
      <c r="M147" s="2"/>
      <c r="N147" s="2"/>
      <c r="O147" s="2"/>
    </row>
    <row r="148" spans="1:21" ht="12.75" customHeight="1" x14ac:dyDescent="0.4">
      <c r="L148" s="2"/>
      <c r="M148" s="2"/>
      <c r="N148" s="2"/>
      <c r="O148" s="2"/>
    </row>
    <row r="149" spans="1:21" ht="12.75" customHeight="1" x14ac:dyDescent="0.4">
      <c r="L149" s="2"/>
      <c r="M149" s="2"/>
      <c r="N149" s="2"/>
      <c r="O149" s="2"/>
    </row>
    <row r="150" spans="1:21" s="66" customFormat="1" ht="12.75" customHeight="1" x14ac:dyDescent="0.3">
      <c r="A150" s="69" t="s">
        <v>137</v>
      </c>
      <c r="B150" s="70"/>
      <c r="C150" s="67"/>
      <c r="D150" s="71"/>
      <c r="F150" s="72"/>
      <c r="G150" s="67"/>
      <c r="H150" s="67"/>
      <c r="I150" s="67"/>
      <c r="J150" s="72"/>
      <c r="K150" s="68"/>
      <c r="L150" s="69" t="s">
        <v>137</v>
      </c>
      <c r="R150" s="73"/>
      <c r="U150" s="73"/>
    </row>
    <row r="151" spans="1:21" ht="12.75" customHeight="1" x14ac:dyDescent="0.4">
      <c r="A151" s="2" t="s">
        <v>65</v>
      </c>
      <c r="L151" s="2" t="s">
        <v>65</v>
      </c>
      <c r="M151" s="2"/>
      <c r="N151" s="2"/>
      <c r="O151" s="2"/>
    </row>
    <row r="152" spans="1:21" ht="12.75" customHeight="1" x14ac:dyDescent="0.4">
      <c r="A152" s="1" t="s">
        <v>67</v>
      </c>
      <c r="L152" s="1" t="s">
        <v>68</v>
      </c>
      <c r="M152" s="2"/>
      <c r="N152" s="2"/>
      <c r="O152" s="2"/>
    </row>
    <row r="153" spans="1:21" ht="12.75" customHeight="1" x14ac:dyDescent="0.4">
      <c r="A153" s="1" t="str">
        <f>Summary!A170&amp;" "&amp;Summary!B170</f>
        <v xml:space="preserve"> </v>
      </c>
      <c r="L153" s="1" t="str">
        <f>Summary!A170&amp;" "&amp;Summary!B170</f>
        <v xml:space="preserve"> </v>
      </c>
      <c r="M153" s="2"/>
      <c r="N153" s="2"/>
      <c r="O153" s="2"/>
    </row>
    <row r="154" spans="1:21" ht="12.75" customHeight="1" x14ac:dyDescent="0.4">
      <c r="L154" s="2"/>
      <c r="M154" s="2"/>
      <c r="N154" s="2"/>
      <c r="O154" s="2"/>
    </row>
    <row r="155" spans="1:21" ht="12.75" customHeight="1" x14ac:dyDescent="0.4">
      <c r="L155" s="2"/>
      <c r="M155" s="2"/>
      <c r="N155" s="2"/>
      <c r="O155" s="2"/>
    </row>
    <row r="156" spans="1:21" ht="12.75" customHeight="1" x14ac:dyDescent="0.4">
      <c r="A156" s="6" t="s">
        <v>11</v>
      </c>
      <c r="B156" s="14">
        <f>Summary!$B$6</f>
        <v>0</v>
      </c>
      <c r="C156" s="2"/>
      <c r="E156" s="6"/>
      <c r="F156" s="2"/>
      <c r="L156" s="6" t="s">
        <v>11</v>
      </c>
      <c r="M156" s="14">
        <f>Summary!$B$6</f>
        <v>0</v>
      </c>
      <c r="N156" s="5"/>
      <c r="O156" s="5"/>
    </row>
    <row r="157" spans="1:21" ht="12.75" customHeight="1" x14ac:dyDescent="0.4">
      <c r="A157" s="6" t="s">
        <v>6</v>
      </c>
      <c r="B157" s="22">
        <f>Summary!$B$7</f>
        <v>0</v>
      </c>
      <c r="C157" s="2"/>
      <c r="E157" s="6"/>
      <c r="F157" s="4"/>
      <c r="I157" s="6"/>
      <c r="K157" s="7"/>
      <c r="L157" s="6" t="s">
        <v>6</v>
      </c>
      <c r="M157" s="22">
        <f>Summary!$B$7</f>
        <v>0</v>
      </c>
      <c r="N157" s="5"/>
      <c r="O157" s="5"/>
    </row>
    <row r="158" spans="1:21" ht="12.75" customHeight="1" x14ac:dyDescent="0.4">
      <c r="A158" s="2" t="s">
        <v>69</v>
      </c>
      <c r="B158" s="62" t="s">
        <v>90</v>
      </c>
      <c r="C158" s="2"/>
      <c r="F158" s="3"/>
      <c r="I158" s="6"/>
      <c r="L158" s="2" t="s">
        <v>69</v>
      </c>
      <c r="M158" s="4" t="str">
        <f>Refunds!B158</f>
        <v>Individual</v>
      </c>
      <c r="N158" s="5"/>
      <c r="O158" s="5"/>
    </row>
    <row r="159" spans="1:21" ht="12.75" customHeight="1" x14ac:dyDescent="0.4">
      <c r="A159" s="6" t="s">
        <v>70</v>
      </c>
      <c r="B159" s="62" t="s">
        <v>108</v>
      </c>
      <c r="C159" s="2"/>
      <c r="F159" s="3"/>
      <c r="G159" s="2"/>
      <c r="H159" s="2"/>
      <c r="I159" s="7"/>
      <c r="J159" s="7"/>
      <c r="K159" s="7"/>
      <c r="L159" s="6" t="s">
        <v>70</v>
      </c>
      <c r="M159" s="22" t="str">
        <f>Refunds!B159</f>
        <v>C</v>
      </c>
      <c r="N159" s="5"/>
      <c r="O159" s="5"/>
    </row>
    <row r="160" spans="1:21" ht="12.75" customHeight="1" x14ac:dyDescent="0.4">
      <c r="A160" s="2" t="s">
        <v>148</v>
      </c>
      <c r="B160" s="62" t="s">
        <v>146</v>
      </c>
      <c r="J160" s="4"/>
      <c r="L160" s="6" t="s">
        <v>148</v>
      </c>
      <c r="M160" s="22" t="str">
        <f>B160</f>
        <v>1990 Standardized</v>
      </c>
      <c r="N160" s="5"/>
      <c r="O160" s="5"/>
    </row>
    <row r="161" spans="1:23" ht="12.75" customHeight="1" x14ac:dyDescent="0.4">
      <c r="J161" s="4"/>
      <c r="L161" s="2"/>
      <c r="M161" s="2"/>
      <c r="N161" s="2"/>
      <c r="O161" s="2"/>
    </row>
    <row r="162" spans="1:23" s="23" customFormat="1" ht="52.5" x14ac:dyDescent="0.4">
      <c r="A162" s="23" t="s">
        <v>81</v>
      </c>
      <c r="B162" s="29" t="s">
        <v>82</v>
      </c>
      <c r="C162" s="30" t="s">
        <v>44</v>
      </c>
      <c r="D162" s="31" t="s">
        <v>48</v>
      </c>
      <c r="E162" s="23" t="s">
        <v>45</v>
      </c>
      <c r="F162" s="32" t="s">
        <v>49</v>
      </c>
      <c r="G162" s="30" t="s">
        <v>46</v>
      </c>
      <c r="H162" s="30" t="s">
        <v>50</v>
      </c>
      <c r="I162" s="30" t="s">
        <v>47</v>
      </c>
      <c r="J162" s="32" t="s">
        <v>51</v>
      </c>
      <c r="K162" s="33" t="s">
        <v>83</v>
      </c>
      <c r="L162" s="5"/>
      <c r="M162" s="5"/>
      <c r="N162" s="23" t="s">
        <v>72</v>
      </c>
      <c r="O162" s="23" t="s">
        <v>73</v>
      </c>
      <c r="P162" s="56" t="s">
        <v>57</v>
      </c>
      <c r="Q162" s="56" t="s">
        <v>58</v>
      </c>
      <c r="R162" s="57" t="s">
        <v>59</v>
      </c>
      <c r="S162" s="56" t="s">
        <v>60</v>
      </c>
      <c r="T162" s="56" t="s">
        <v>61</v>
      </c>
      <c r="U162" s="57" t="s">
        <v>62</v>
      </c>
      <c r="V162" s="23" t="s">
        <v>126</v>
      </c>
    </row>
    <row r="163" spans="1:23" s="26" customFormat="1" ht="12.75" customHeight="1" x14ac:dyDescent="0.4">
      <c r="B163" s="34"/>
      <c r="C163" s="35"/>
      <c r="D163" s="36"/>
      <c r="F163" s="37"/>
      <c r="G163" s="35"/>
      <c r="H163" s="35"/>
      <c r="I163" s="35"/>
      <c r="J163" s="37"/>
      <c r="K163" s="38"/>
      <c r="L163" s="2"/>
      <c r="M163" s="2"/>
      <c r="N163" s="2"/>
      <c r="O163" s="2"/>
      <c r="R163" s="58"/>
      <c r="U163" s="58"/>
    </row>
    <row r="164" spans="1:23" ht="12.75" customHeight="1" x14ac:dyDescent="0.4">
      <c r="A164" s="2">
        <v>1</v>
      </c>
      <c r="B164" s="77">
        <v>0</v>
      </c>
      <c r="C164" s="4">
        <v>2.77</v>
      </c>
      <c r="D164" s="3">
        <f t="shared" ref="D164:D178" si="18">B164*C164</f>
        <v>0</v>
      </c>
      <c r="E164" s="51">
        <f t="shared" ref="E164:E178" si="19">IF(OR(V164="Individual",V164="Individual Select",V164="Group Mass-Marketed",V164="Group Select Mass-Marketed"),P164,IF(OR(V164="Group",V164="Group Select"),S164,"N/A"))</f>
        <v>0.442</v>
      </c>
      <c r="F164" s="18">
        <f t="shared" ref="F164:F178" si="20">IFERROR(D164*E164,"N/A")</f>
        <v>0</v>
      </c>
      <c r="G164" s="4">
        <v>0</v>
      </c>
      <c r="H164" s="39">
        <f t="shared" ref="H164:H178" si="21">B164*G164</f>
        <v>0</v>
      </c>
      <c r="I164" s="52">
        <f t="shared" ref="I164:I178" si="22">IF(OR(V164="Individual",V164="Individual Select",V164="Group Mass-Marketed",V164="Group Select Mass-Marketed"),Q164,IF(OR(V164="Group",V164="Group Select"),T164,"N/A"))</f>
        <v>0</v>
      </c>
      <c r="J164" s="18">
        <f t="shared" ref="J164:J178" si="23">IFERROR(H164*I164, "N/A")</f>
        <v>0</v>
      </c>
      <c r="K164" s="53">
        <f t="shared" ref="K164:K178" si="24">IF(OR(V164="Individual",V164="Individual Select",V164="Group Mass-Marketed",V164="Group Select Mass-Marketed"),R164,IF(OR(V164="Group",V164="Group Select"),U164,"N/A"))</f>
        <v>0.4</v>
      </c>
      <c r="L164" s="2" t="s">
        <v>12</v>
      </c>
      <c r="M164" s="2"/>
      <c r="N164" s="2"/>
      <c r="O164" s="2"/>
      <c r="P164" s="59">
        <v>0.442</v>
      </c>
      <c r="Q164" s="59">
        <v>0</v>
      </c>
      <c r="R164" s="55">
        <v>0.4</v>
      </c>
      <c r="S164" s="59">
        <v>0.50700000000000001</v>
      </c>
      <c r="T164" s="59">
        <v>0</v>
      </c>
      <c r="U164" s="55">
        <v>0.46</v>
      </c>
      <c r="V164" s="4" t="str">
        <f t="shared" ref="V164" si="25">B158</f>
        <v>Individual</v>
      </c>
      <c r="W164" s="4"/>
    </row>
    <row r="165" spans="1:23" ht="12.75" customHeight="1" x14ac:dyDescent="0.4">
      <c r="A165" s="2">
        <f t="shared" ref="A165:A177" si="26">A164+1</f>
        <v>2</v>
      </c>
      <c r="B165" s="77">
        <v>0</v>
      </c>
      <c r="C165" s="4">
        <v>4.1749999999999998</v>
      </c>
      <c r="D165" s="3">
        <f t="shared" si="18"/>
        <v>0</v>
      </c>
      <c r="E165" s="51">
        <f t="shared" si="19"/>
        <v>0.49299999999999999</v>
      </c>
      <c r="F165" s="18">
        <f t="shared" si="20"/>
        <v>0</v>
      </c>
      <c r="G165" s="4">
        <v>0</v>
      </c>
      <c r="H165" s="39">
        <f t="shared" si="21"/>
        <v>0</v>
      </c>
      <c r="I165" s="52">
        <f t="shared" si="22"/>
        <v>0</v>
      </c>
      <c r="J165" s="18">
        <f t="shared" si="23"/>
        <v>0</v>
      </c>
      <c r="K165" s="53">
        <f t="shared" si="24"/>
        <v>0.55000000000000004</v>
      </c>
      <c r="L165" s="2" t="s">
        <v>28</v>
      </c>
      <c r="M165" s="2"/>
      <c r="N165" s="77"/>
      <c r="O165" s="77"/>
      <c r="P165" s="59">
        <v>0.49299999999999999</v>
      </c>
      <c r="Q165" s="59">
        <v>0</v>
      </c>
      <c r="R165" s="55">
        <v>0.55000000000000004</v>
      </c>
      <c r="S165" s="59">
        <v>0.56699999999999995</v>
      </c>
      <c r="T165" s="59">
        <v>0</v>
      </c>
      <c r="U165" s="55">
        <v>0.63</v>
      </c>
      <c r="V165" s="4" t="str">
        <f t="shared" ref="V165:V178" si="27">V164</f>
        <v>Individual</v>
      </c>
      <c r="W165" s="4"/>
    </row>
    <row r="166" spans="1:23" ht="12.75" customHeight="1" x14ac:dyDescent="0.4">
      <c r="A166" s="2">
        <f t="shared" si="26"/>
        <v>3</v>
      </c>
      <c r="B166" s="77">
        <v>0</v>
      </c>
      <c r="C166" s="4">
        <v>4.1749999999999998</v>
      </c>
      <c r="D166" s="3">
        <f t="shared" si="18"/>
        <v>0</v>
      </c>
      <c r="E166" s="51">
        <f t="shared" si="19"/>
        <v>0.49299999999999999</v>
      </c>
      <c r="F166" s="18">
        <f t="shared" si="20"/>
        <v>0</v>
      </c>
      <c r="G166" s="4">
        <v>1.194</v>
      </c>
      <c r="H166" s="39">
        <f t="shared" si="21"/>
        <v>0</v>
      </c>
      <c r="I166" s="52">
        <f t="shared" si="22"/>
        <v>0.65900000000000003</v>
      </c>
      <c r="J166" s="18">
        <f t="shared" si="23"/>
        <v>0</v>
      </c>
      <c r="K166" s="53">
        <f t="shared" si="24"/>
        <v>0.65</v>
      </c>
      <c r="L166" s="2" t="s">
        <v>74</v>
      </c>
      <c r="M166" s="2"/>
      <c r="N166" s="77"/>
      <c r="O166" s="77"/>
      <c r="P166" s="59">
        <v>0.49299999999999999</v>
      </c>
      <c r="Q166" s="59">
        <v>0.65900000000000003</v>
      </c>
      <c r="R166" s="55">
        <v>0.65</v>
      </c>
      <c r="S166" s="59">
        <v>0.56699999999999995</v>
      </c>
      <c r="T166" s="59">
        <v>0.75900000000000001</v>
      </c>
      <c r="U166" s="55">
        <v>0.75</v>
      </c>
      <c r="V166" s="4" t="str">
        <f t="shared" si="27"/>
        <v>Individual</v>
      </c>
      <c r="W166" s="4"/>
    </row>
    <row r="167" spans="1:23" ht="12.75" customHeight="1" x14ac:dyDescent="0.4">
      <c r="A167" s="2">
        <f t="shared" si="26"/>
        <v>4</v>
      </c>
      <c r="B167" s="77">
        <v>0</v>
      </c>
      <c r="C167" s="4">
        <v>4.1749999999999998</v>
      </c>
      <c r="D167" s="3">
        <f t="shared" si="18"/>
        <v>0</v>
      </c>
      <c r="E167" s="51">
        <f t="shared" si="19"/>
        <v>0.49299999999999999</v>
      </c>
      <c r="F167" s="18">
        <f t="shared" si="20"/>
        <v>0</v>
      </c>
      <c r="G167" s="4">
        <v>2.2450000000000001</v>
      </c>
      <c r="H167" s="39">
        <f t="shared" si="21"/>
        <v>0</v>
      </c>
      <c r="I167" s="52">
        <f t="shared" si="22"/>
        <v>0.66900000000000004</v>
      </c>
      <c r="J167" s="18">
        <f t="shared" si="23"/>
        <v>0</v>
      </c>
      <c r="K167" s="53">
        <f t="shared" si="24"/>
        <v>0.67</v>
      </c>
      <c r="L167" s="2" t="s">
        <v>31</v>
      </c>
      <c r="M167" s="2"/>
      <c r="N167" s="3">
        <f t="shared" ref="N167:O167" si="28">N165-N166</f>
        <v>0</v>
      </c>
      <c r="O167" s="3">
        <f t="shared" si="28"/>
        <v>0</v>
      </c>
      <c r="P167" s="59">
        <v>0.49299999999999999</v>
      </c>
      <c r="Q167" s="59">
        <v>0.66900000000000004</v>
      </c>
      <c r="R167" s="55">
        <v>0.67</v>
      </c>
      <c r="S167" s="59">
        <v>0.56699999999999995</v>
      </c>
      <c r="T167" s="59">
        <v>0.77100000000000002</v>
      </c>
      <c r="U167" s="55">
        <v>0.77</v>
      </c>
      <c r="V167" s="4" t="str">
        <f t="shared" si="27"/>
        <v>Individual</v>
      </c>
      <c r="W167" s="4"/>
    </row>
    <row r="168" spans="1:23" ht="12.75" customHeight="1" x14ac:dyDescent="0.4">
      <c r="A168" s="2">
        <f t="shared" si="26"/>
        <v>5</v>
      </c>
      <c r="B168" s="77">
        <v>0</v>
      </c>
      <c r="C168" s="4">
        <v>4.1749999999999998</v>
      </c>
      <c r="D168" s="3">
        <f t="shared" si="18"/>
        <v>0</v>
      </c>
      <c r="E168" s="51">
        <f t="shared" si="19"/>
        <v>0.49299999999999999</v>
      </c>
      <c r="F168" s="18">
        <f t="shared" si="20"/>
        <v>0</v>
      </c>
      <c r="G168" s="4">
        <v>3.17</v>
      </c>
      <c r="H168" s="39">
        <f t="shared" si="21"/>
        <v>0</v>
      </c>
      <c r="I168" s="52">
        <f t="shared" si="22"/>
        <v>0.67800000000000005</v>
      </c>
      <c r="J168" s="18">
        <f t="shared" si="23"/>
        <v>0</v>
      </c>
      <c r="K168" s="53">
        <f t="shared" si="24"/>
        <v>0.69</v>
      </c>
      <c r="L168" s="2"/>
      <c r="M168" s="2"/>
      <c r="N168" s="3"/>
      <c r="O168" s="3"/>
      <c r="P168" s="59">
        <v>0.49299999999999999</v>
      </c>
      <c r="Q168" s="59">
        <v>0.67800000000000005</v>
      </c>
      <c r="R168" s="55">
        <v>0.69</v>
      </c>
      <c r="S168" s="59">
        <v>0.56699999999999995</v>
      </c>
      <c r="T168" s="59">
        <v>0.78200000000000003</v>
      </c>
      <c r="U168" s="55">
        <v>0.8</v>
      </c>
      <c r="V168" s="4" t="str">
        <f t="shared" si="27"/>
        <v>Individual</v>
      </c>
      <c r="W168" s="4"/>
    </row>
    <row r="169" spans="1:23" ht="12.75" customHeight="1" x14ac:dyDescent="0.4">
      <c r="A169" s="2">
        <f t="shared" si="26"/>
        <v>6</v>
      </c>
      <c r="B169" s="77">
        <v>0</v>
      </c>
      <c r="C169" s="4">
        <v>4.1749999999999998</v>
      </c>
      <c r="D169" s="3">
        <f t="shared" si="18"/>
        <v>0</v>
      </c>
      <c r="E169" s="51">
        <f t="shared" si="19"/>
        <v>0.49299999999999999</v>
      </c>
      <c r="F169" s="18">
        <f t="shared" si="20"/>
        <v>0</v>
      </c>
      <c r="G169" s="4">
        <v>3.9980000000000002</v>
      </c>
      <c r="H169" s="39">
        <f t="shared" si="21"/>
        <v>0</v>
      </c>
      <c r="I169" s="52">
        <f t="shared" si="22"/>
        <v>0.68600000000000005</v>
      </c>
      <c r="J169" s="18">
        <f t="shared" si="23"/>
        <v>0</v>
      </c>
      <c r="K169" s="53">
        <f t="shared" si="24"/>
        <v>0.71</v>
      </c>
      <c r="L169" s="2" t="s">
        <v>30</v>
      </c>
      <c r="M169" s="2"/>
      <c r="N169" s="77"/>
      <c r="O169" s="77"/>
      <c r="P169" s="59">
        <v>0.49299999999999999</v>
      </c>
      <c r="Q169" s="59">
        <v>0.68600000000000005</v>
      </c>
      <c r="R169" s="55">
        <v>0.71</v>
      </c>
      <c r="S169" s="59">
        <v>0.56699999999999995</v>
      </c>
      <c r="T169" s="59">
        <v>0.79200000000000004</v>
      </c>
      <c r="U169" s="55">
        <v>0.82</v>
      </c>
      <c r="V169" s="4" t="str">
        <f t="shared" si="27"/>
        <v>Individual</v>
      </c>
      <c r="W169" s="4"/>
    </row>
    <row r="170" spans="1:23" ht="12.75" customHeight="1" x14ac:dyDescent="0.4">
      <c r="A170" s="2">
        <f t="shared" si="26"/>
        <v>7</v>
      </c>
      <c r="B170" s="77">
        <v>0</v>
      </c>
      <c r="C170" s="4">
        <v>4.1749999999999998</v>
      </c>
      <c r="D170" s="3">
        <f t="shared" si="18"/>
        <v>0</v>
      </c>
      <c r="E170" s="51">
        <f t="shared" si="19"/>
        <v>0.49299999999999999</v>
      </c>
      <c r="F170" s="18">
        <f t="shared" si="20"/>
        <v>0</v>
      </c>
      <c r="G170" s="4">
        <v>4.7539999999999996</v>
      </c>
      <c r="H170" s="39">
        <f t="shared" si="21"/>
        <v>0</v>
      </c>
      <c r="I170" s="52">
        <f t="shared" si="22"/>
        <v>0.69499999999999995</v>
      </c>
      <c r="J170" s="18">
        <f t="shared" si="23"/>
        <v>0</v>
      </c>
      <c r="K170" s="53">
        <f t="shared" si="24"/>
        <v>0.73</v>
      </c>
      <c r="L170" s="2"/>
      <c r="M170" s="2"/>
      <c r="N170" s="3"/>
      <c r="O170" s="3"/>
      <c r="P170" s="59">
        <v>0.49299999999999999</v>
      </c>
      <c r="Q170" s="59">
        <v>0.69499999999999995</v>
      </c>
      <c r="R170" s="55">
        <v>0.73</v>
      </c>
      <c r="S170" s="59">
        <v>0.56699999999999995</v>
      </c>
      <c r="T170" s="59">
        <v>0.80200000000000005</v>
      </c>
      <c r="U170" s="55">
        <v>0.84</v>
      </c>
      <c r="V170" s="4" t="str">
        <f t="shared" si="27"/>
        <v>Individual</v>
      </c>
      <c r="W170" s="4"/>
    </row>
    <row r="171" spans="1:23" ht="12.75" customHeight="1" x14ac:dyDescent="0.4">
      <c r="A171" s="2">
        <f t="shared" si="26"/>
        <v>8</v>
      </c>
      <c r="B171" s="77">
        <v>0</v>
      </c>
      <c r="C171" s="4">
        <v>4.1749999999999998</v>
      </c>
      <c r="D171" s="3">
        <f t="shared" si="18"/>
        <v>0</v>
      </c>
      <c r="E171" s="51">
        <f t="shared" si="19"/>
        <v>0.49299999999999999</v>
      </c>
      <c r="F171" s="18">
        <f t="shared" si="20"/>
        <v>0</v>
      </c>
      <c r="G171" s="4">
        <v>5.4450000000000003</v>
      </c>
      <c r="H171" s="39">
        <f t="shared" si="21"/>
        <v>0</v>
      </c>
      <c r="I171" s="52">
        <f t="shared" si="22"/>
        <v>0.70199999999999996</v>
      </c>
      <c r="J171" s="18">
        <f t="shared" si="23"/>
        <v>0</v>
      </c>
      <c r="K171" s="53">
        <f t="shared" si="24"/>
        <v>0.75</v>
      </c>
      <c r="L171" s="2" t="s">
        <v>13</v>
      </c>
      <c r="M171" s="2"/>
      <c r="N171" s="3">
        <f t="shared" ref="N171:O171" si="29">N167+N169</f>
        <v>0</v>
      </c>
      <c r="O171" s="3">
        <f t="shared" si="29"/>
        <v>0</v>
      </c>
      <c r="P171" s="59">
        <v>0.49299999999999999</v>
      </c>
      <c r="Q171" s="59">
        <v>0.70199999999999996</v>
      </c>
      <c r="R171" s="55">
        <v>0.75</v>
      </c>
      <c r="S171" s="59">
        <v>0.56699999999999995</v>
      </c>
      <c r="T171" s="59">
        <v>0.81100000000000005</v>
      </c>
      <c r="U171" s="55">
        <v>0.87</v>
      </c>
      <c r="V171" s="4" t="str">
        <f t="shared" si="27"/>
        <v>Individual</v>
      </c>
      <c r="W171" s="4"/>
    </row>
    <row r="172" spans="1:23" ht="12.75" customHeight="1" x14ac:dyDescent="0.4">
      <c r="A172" s="2">
        <f t="shared" si="26"/>
        <v>9</v>
      </c>
      <c r="B172" s="77">
        <v>0</v>
      </c>
      <c r="C172" s="4">
        <v>4.1749999999999998</v>
      </c>
      <c r="D172" s="3">
        <f t="shared" si="18"/>
        <v>0</v>
      </c>
      <c r="E172" s="51">
        <f t="shared" si="19"/>
        <v>0.49299999999999999</v>
      </c>
      <c r="F172" s="18">
        <f t="shared" si="20"/>
        <v>0</v>
      </c>
      <c r="G172" s="4">
        <v>6.0750000000000002</v>
      </c>
      <c r="H172" s="39">
        <f t="shared" si="21"/>
        <v>0</v>
      </c>
      <c r="I172" s="52">
        <f t="shared" si="22"/>
        <v>0.70799999999999996</v>
      </c>
      <c r="J172" s="18">
        <f t="shared" si="23"/>
        <v>0</v>
      </c>
      <c r="K172" s="53">
        <f t="shared" si="24"/>
        <v>0.76</v>
      </c>
      <c r="L172" s="2"/>
      <c r="M172" s="2"/>
      <c r="N172" s="2"/>
      <c r="O172" s="3"/>
      <c r="P172" s="59">
        <v>0.49299999999999999</v>
      </c>
      <c r="Q172" s="59">
        <v>0.70799999999999996</v>
      </c>
      <c r="R172" s="55">
        <v>0.76</v>
      </c>
      <c r="S172" s="59">
        <v>0.56699999999999995</v>
      </c>
      <c r="T172" s="59">
        <v>0.81799999999999995</v>
      </c>
      <c r="U172" s="55">
        <v>0.88</v>
      </c>
      <c r="V172" s="4" t="str">
        <f t="shared" si="27"/>
        <v>Individual</v>
      </c>
      <c r="W172" s="4"/>
    </row>
    <row r="173" spans="1:23" ht="12.75" customHeight="1" x14ac:dyDescent="0.4">
      <c r="A173" s="2">
        <f t="shared" si="26"/>
        <v>10</v>
      </c>
      <c r="B173" s="77">
        <v>0</v>
      </c>
      <c r="C173" s="4">
        <v>4.1749999999999998</v>
      </c>
      <c r="D173" s="3">
        <f t="shared" si="18"/>
        <v>0</v>
      </c>
      <c r="E173" s="51">
        <f t="shared" si="19"/>
        <v>0.49299999999999999</v>
      </c>
      <c r="F173" s="18">
        <f t="shared" si="20"/>
        <v>0</v>
      </c>
      <c r="G173" s="4">
        <v>6.65</v>
      </c>
      <c r="H173" s="39">
        <f t="shared" si="21"/>
        <v>0</v>
      </c>
      <c r="I173" s="52">
        <f t="shared" si="22"/>
        <v>0.71299999999999997</v>
      </c>
      <c r="J173" s="18">
        <f t="shared" si="23"/>
        <v>0</v>
      </c>
      <c r="K173" s="53">
        <f t="shared" si="24"/>
        <v>0.76</v>
      </c>
      <c r="L173" s="2" t="s">
        <v>14</v>
      </c>
      <c r="M173" s="2"/>
      <c r="N173" s="2"/>
      <c r="O173" s="63">
        <v>0</v>
      </c>
      <c r="P173" s="59">
        <v>0.49299999999999999</v>
      </c>
      <c r="Q173" s="59">
        <v>0.71299999999999997</v>
      </c>
      <c r="R173" s="55">
        <v>0.76</v>
      </c>
      <c r="S173" s="59">
        <v>0.56699999999999995</v>
      </c>
      <c r="T173" s="59">
        <v>0.82399999999999995</v>
      </c>
      <c r="U173" s="55">
        <v>0.88</v>
      </c>
      <c r="V173" s="4" t="str">
        <f t="shared" si="27"/>
        <v>Individual</v>
      </c>
      <c r="W173" s="4"/>
    </row>
    <row r="174" spans="1:23" ht="12.75" customHeight="1" x14ac:dyDescent="0.4">
      <c r="A174" s="2">
        <f t="shared" si="26"/>
        <v>11</v>
      </c>
      <c r="B174" s="77">
        <v>0</v>
      </c>
      <c r="C174" s="4">
        <v>4.1749999999999998</v>
      </c>
      <c r="D174" s="3">
        <f t="shared" si="18"/>
        <v>0</v>
      </c>
      <c r="E174" s="51">
        <f t="shared" si="19"/>
        <v>0.49299999999999999</v>
      </c>
      <c r="F174" s="18">
        <f t="shared" si="20"/>
        <v>0</v>
      </c>
      <c r="G174" s="4">
        <v>7.1760000000000002</v>
      </c>
      <c r="H174" s="39">
        <f t="shared" si="21"/>
        <v>0</v>
      </c>
      <c r="I174" s="52">
        <f t="shared" si="22"/>
        <v>0.71699999999999997</v>
      </c>
      <c r="J174" s="18">
        <f t="shared" si="23"/>
        <v>0</v>
      </c>
      <c r="K174" s="53">
        <f t="shared" si="24"/>
        <v>0.76</v>
      </c>
      <c r="L174" s="2"/>
      <c r="M174" s="2"/>
      <c r="N174" s="2"/>
      <c r="O174" s="3"/>
      <c r="P174" s="59">
        <v>0.49299999999999999</v>
      </c>
      <c r="Q174" s="59">
        <v>0.71699999999999997</v>
      </c>
      <c r="R174" s="55">
        <v>0.76</v>
      </c>
      <c r="S174" s="59">
        <v>0.56699999999999995</v>
      </c>
      <c r="T174" s="59">
        <v>0.82799999999999996</v>
      </c>
      <c r="U174" s="55">
        <v>0.88</v>
      </c>
      <c r="V174" s="4" t="str">
        <f t="shared" si="27"/>
        <v>Individual</v>
      </c>
      <c r="W174" s="4"/>
    </row>
    <row r="175" spans="1:23" ht="12.75" customHeight="1" x14ac:dyDescent="0.4">
      <c r="A175" s="2">
        <f t="shared" si="26"/>
        <v>12</v>
      </c>
      <c r="B175" s="77">
        <v>0</v>
      </c>
      <c r="C175" s="4">
        <v>4.1749999999999998</v>
      </c>
      <c r="D175" s="3">
        <f t="shared" si="18"/>
        <v>0</v>
      </c>
      <c r="E175" s="51">
        <f t="shared" si="19"/>
        <v>0.49299999999999999</v>
      </c>
      <c r="F175" s="18">
        <f t="shared" si="20"/>
        <v>0</v>
      </c>
      <c r="G175" s="4">
        <v>7.6550000000000002</v>
      </c>
      <c r="H175" s="39">
        <f t="shared" si="21"/>
        <v>0</v>
      </c>
      <c r="I175" s="52">
        <f t="shared" si="22"/>
        <v>0.72</v>
      </c>
      <c r="J175" s="18">
        <f t="shared" si="23"/>
        <v>0</v>
      </c>
      <c r="K175" s="53">
        <f t="shared" si="24"/>
        <v>0.77</v>
      </c>
      <c r="L175" s="2" t="s">
        <v>29</v>
      </c>
      <c r="M175" s="2"/>
      <c r="N175" s="2"/>
      <c r="O175" s="63">
        <v>0</v>
      </c>
      <c r="P175" s="59">
        <v>0.49299999999999999</v>
      </c>
      <c r="Q175" s="59">
        <v>0.72</v>
      </c>
      <c r="R175" s="55">
        <v>0.77</v>
      </c>
      <c r="S175" s="59">
        <v>0.56699999999999995</v>
      </c>
      <c r="T175" s="59">
        <v>0.83099999999999996</v>
      </c>
      <c r="U175" s="55">
        <v>0.88</v>
      </c>
      <c r="V175" s="4" t="str">
        <f t="shared" si="27"/>
        <v>Individual</v>
      </c>
      <c r="W175" s="4"/>
    </row>
    <row r="176" spans="1:23" ht="12.75" customHeight="1" x14ac:dyDescent="0.4">
      <c r="A176" s="2">
        <f t="shared" si="26"/>
        <v>13</v>
      </c>
      <c r="B176" s="77">
        <v>0</v>
      </c>
      <c r="C176" s="4">
        <v>4.1749999999999998</v>
      </c>
      <c r="D176" s="3">
        <f t="shared" si="18"/>
        <v>0</v>
      </c>
      <c r="E176" s="51">
        <f t="shared" si="19"/>
        <v>0.49299999999999999</v>
      </c>
      <c r="F176" s="18">
        <f t="shared" si="20"/>
        <v>0</v>
      </c>
      <c r="G176" s="4">
        <v>8.093</v>
      </c>
      <c r="H176" s="39">
        <f t="shared" si="21"/>
        <v>0</v>
      </c>
      <c r="I176" s="52">
        <f t="shared" si="22"/>
        <v>0.72299999999999998</v>
      </c>
      <c r="J176" s="18">
        <f t="shared" si="23"/>
        <v>0</v>
      </c>
      <c r="K176" s="53">
        <f t="shared" si="24"/>
        <v>0.77</v>
      </c>
      <c r="L176" s="2"/>
      <c r="M176" s="2"/>
      <c r="N176" s="2"/>
      <c r="O176" s="3"/>
      <c r="P176" s="59">
        <v>0.49299999999999999</v>
      </c>
      <c r="Q176" s="59">
        <v>0.72299999999999998</v>
      </c>
      <c r="R176" s="55">
        <v>0.77</v>
      </c>
      <c r="S176" s="59">
        <v>0.56699999999999995</v>
      </c>
      <c r="T176" s="59">
        <v>0.83399999999999996</v>
      </c>
      <c r="U176" s="55">
        <v>0.89</v>
      </c>
      <c r="V176" s="4" t="str">
        <f t="shared" si="27"/>
        <v>Individual</v>
      </c>
      <c r="W176" s="4"/>
    </row>
    <row r="177" spans="1:23" ht="12.75" customHeight="1" x14ac:dyDescent="0.4">
      <c r="A177" s="2">
        <f t="shared" si="26"/>
        <v>14</v>
      </c>
      <c r="B177" s="77">
        <v>0</v>
      </c>
      <c r="C177" s="4">
        <v>4.1749999999999998</v>
      </c>
      <c r="D177" s="3">
        <f t="shared" si="18"/>
        <v>0</v>
      </c>
      <c r="E177" s="51">
        <f t="shared" si="19"/>
        <v>0.49299999999999999</v>
      </c>
      <c r="F177" s="18">
        <f t="shared" si="20"/>
        <v>0</v>
      </c>
      <c r="G177" s="4">
        <v>8.4930000000000003</v>
      </c>
      <c r="H177" s="39">
        <f t="shared" si="21"/>
        <v>0</v>
      </c>
      <c r="I177" s="52">
        <f t="shared" si="22"/>
        <v>0.72499999999999998</v>
      </c>
      <c r="J177" s="18">
        <f t="shared" si="23"/>
        <v>0</v>
      </c>
      <c r="K177" s="53">
        <f t="shared" si="24"/>
        <v>0.77</v>
      </c>
      <c r="L177" s="2" t="s">
        <v>15</v>
      </c>
      <c r="M177" s="2"/>
      <c r="N177" s="2"/>
      <c r="O177" s="3">
        <f t="shared" ref="O177" si="30">O173+O175</f>
        <v>0</v>
      </c>
      <c r="P177" s="59">
        <v>0.49299999999999999</v>
      </c>
      <c r="Q177" s="59">
        <v>0.72499999999999998</v>
      </c>
      <c r="R177" s="55">
        <v>0.77</v>
      </c>
      <c r="S177" s="59">
        <v>0.56699999999999995</v>
      </c>
      <c r="T177" s="59">
        <v>0.83699999999999997</v>
      </c>
      <c r="U177" s="55">
        <v>0.89</v>
      </c>
      <c r="V177" s="4" t="str">
        <f t="shared" si="27"/>
        <v>Individual</v>
      </c>
      <c r="W177" s="4"/>
    </row>
    <row r="178" spans="1:23" ht="12.75" customHeight="1" x14ac:dyDescent="0.4">
      <c r="A178" s="13" t="s">
        <v>84</v>
      </c>
      <c r="B178" s="77"/>
      <c r="C178" s="4">
        <v>4.1749999999999998</v>
      </c>
      <c r="D178" s="3">
        <f t="shared" si="18"/>
        <v>0</v>
      </c>
      <c r="E178" s="51">
        <f t="shared" si="19"/>
        <v>0.49299999999999999</v>
      </c>
      <c r="F178" s="18">
        <f t="shared" si="20"/>
        <v>0</v>
      </c>
      <c r="G178" s="4">
        <v>8.6839999999999993</v>
      </c>
      <c r="H178" s="39">
        <f t="shared" si="21"/>
        <v>0</v>
      </c>
      <c r="I178" s="52">
        <f t="shared" si="22"/>
        <v>0.72499999999999998</v>
      </c>
      <c r="J178" s="18">
        <f t="shared" si="23"/>
        <v>0</v>
      </c>
      <c r="K178" s="53">
        <f t="shared" si="24"/>
        <v>0.77</v>
      </c>
      <c r="L178" s="2"/>
      <c r="M178" s="2"/>
      <c r="N178" s="2"/>
      <c r="O178" s="2"/>
      <c r="P178" s="59">
        <v>0.49299999999999999</v>
      </c>
      <c r="Q178" s="59">
        <v>0.72499999999999998</v>
      </c>
      <c r="R178" s="55">
        <v>0.77</v>
      </c>
      <c r="S178" s="59">
        <v>0.56699999999999995</v>
      </c>
      <c r="T178" s="59">
        <v>0.83799999999999997</v>
      </c>
      <c r="U178" s="55">
        <v>0.89</v>
      </c>
      <c r="V178" s="4" t="str">
        <f t="shared" si="27"/>
        <v>Individual</v>
      </c>
      <c r="W178" s="4"/>
    </row>
    <row r="179" spans="1:23" s="16" customFormat="1" ht="12.75" customHeight="1" x14ac:dyDescent="0.4">
      <c r="A179" s="16" t="s">
        <v>3</v>
      </c>
      <c r="B179" s="16">
        <f t="shared" ref="B179" si="31">SUM(B164:B178)</f>
        <v>0</v>
      </c>
      <c r="D179" s="16">
        <f t="shared" ref="D179" si="32">SUM(D164:D178)</f>
        <v>0</v>
      </c>
      <c r="F179" s="16">
        <f t="shared" ref="F179" si="33">SUM(F164:F178)</f>
        <v>0</v>
      </c>
      <c r="H179" s="40">
        <f t="shared" ref="H179" si="34">SUM(H164:H178)</f>
        <v>0</v>
      </c>
      <c r="J179" s="16">
        <f t="shared" ref="J179" si="35">SUM(J164:J178)</f>
        <v>0</v>
      </c>
      <c r="K179" s="41"/>
      <c r="L179" s="2" t="s">
        <v>16</v>
      </c>
      <c r="M179" s="2"/>
      <c r="N179" s="2"/>
      <c r="O179" s="47">
        <f>ROUND(H182,Rounding_decimals)</f>
        <v>0</v>
      </c>
      <c r="R179" s="60"/>
      <c r="U179" s="60"/>
    </row>
    <row r="180" spans="1:23" s="5" customFormat="1" ht="12.75" customHeight="1" x14ac:dyDescent="0.4">
      <c r="B180" s="18"/>
      <c r="C180" s="17"/>
      <c r="D180" s="42" t="s">
        <v>52</v>
      </c>
      <c r="F180" s="43" t="s">
        <v>53</v>
      </c>
      <c r="G180" s="17"/>
      <c r="H180" s="17" t="s">
        <v>54</v>
      </c>
      <c r="I180" s="17"/>
      <c r="J180" s="43" t="s">
        <v>55</v>
      </c>
      <c r="K180" s="44"/>
      <c r="L180" s="2"/>
      <c r="M180" s="2"/>
      <c r="N180" s="2"/>
      <c r="O180" s="48"/>
      <c r="R180" s="61"/>
      <c r="U180" s="61"/>
    </row>
    <row r="181" spans="1:23" ht="12.75" customHeight="1" x14ac:dyDescent="0.4">
      <c r="L181" s="2" t="s">
        <v>17</v>
      </c>
      <c r="M181" s="2"/>
      <c r="N181" s="2"/>
      <c r="O181" s="47">
        <f>IF(O171=0,0,O171/(N171-O177))</f>
        <v>0</v>
      </c>
    </row>
    <row r="182" spans="1:23" ht="12.75" customHeight="1" x14ac:dyDescent="0.4">
      <c r="B182" s="2"/>
      <c r="C182" s="3" t="s">
        <v>56</v>
      </c>
      <c r="H182" s="47">
        <f t="shared" ref="H182" si="36">IFERROR(IF(F179+J179=0,0,(F179+J179)/(D179+H179)),0)</f>
        <v>0</v>
      </c>
      <c r="L182" s="2" t="s">
        <v>18</v>
      </c>
      <c r="M182" s="2"/>
      <c r="N182" s="2"/>
      <c r="O182" s="2"/>
    </row>
    <row r="183" spans="1:23" ht="12.75" customHeight="1" x14ac:dyDescent="0.4">
      <c r="L183" s="2"/>
      <c r="M183" s="2"/>
      <c r="N183" s="2"/>
      <c r="O183" s="2"/>
    </row>
    <row r="184" spans="1:23" ht="12.75" customHeight="1" x14ac:dyDescent="0.4">
      <c r="L184" s="2" t="s">
        <v>19</v>
      </c>
      <c r="M184" s="2"/>
      <c r="N184" s="2"/>
      <c r="O184" s="63"/>
    </row>
    <row r="185" spans="1:23" ht="12.75" customHeight="1" x14ac:dyDescent="0.4">
      <c r="A185" s="19" t="s">
        <v>131</v>
      </c>
      <c r="L185" s="2" t="s">
        <v>32</v>
      </c>
      <c r="M185" s="2"/>
      <c r="N185" s="2"/>
      <c r="O185" s="24" t="str">
        <f>IF(AND(O181&lt;O179,O184&gt;500),"Proceed","Stop")</f>
        <v>Stop</v>
      </c>
    </row>
    <row r="186" spans="1:23" ht="12.75" customHeight="1" x14ac:dyDescent="0.4">
      <c r="A186" s="19" t="s">
        <v>71</v>
      </c>
      <c r="L186" s="2"/>
      <c r="M186" s="2"/>
      <c r="N186" s="2"/>
      <c r="O186" s="2"/>
    </row>
    <row r="187" spans="1:23" ht="12.75" customHeight="1" x14ac:dyDescent="0.4">
      <c r="A187" s="19" t="s">
        <v>85</v>
      </c>
      <c r="L187" s="2" t="s">
        <v>20</v>
      </c>
      <c r="M187" s="2"/>
      <c r="N187" s="2"/>
      <c r="O187" s="45" t="str">
        <f>IF(O185="Proceed",IF(O184&gt;9999,0,IF(O184&gt;4999,0.05,IF(O184&gt;2499,0.075,IF(O184&gt;999,0.1,IF(NOT(O184&lt;500),0.15,"N/A"))))),"N/A")</f>
        <v>N/A</v>
      </c>
    </row>
    <row r="188" spans="1:23" ht="12.75" customHeight="1" x14ac:dyDescent="0.4">
      <c r="A188" s="2" t="s">
        <v>40</v>
      </c>
      <c r="L188" s="2"/>
      <c r="M188" s="2"/>
      <c r="N188" s="2"/>
      <c r="O188" s="2"/>
    </row>
    <row r="189" spans="1:23" ht="12.75" customHeight="1" x14ac:dyDescent="0.4">
      <c r="A189" s="19" t="s">
        <v>86</v>
      </c>
      <c r="L189" s="2" t="s">
        <v>33</v>
      </c>
      <c r="M189" s="2"/>
      <c r="N189" s="2"/>
      <c r="O189" s="27" t="str">
        <f>IFERROR(ROUND(O181+O187,Rounding_decimals), "N/A")</f>
        <v>N/A</v>
      </c>
    </row>
    <row r="190" spans="1:23" ht="12.75" customHeight="1" x14ac:dyDescent="0.4">
      <c r="A190" s="19" t="s">
        <v>87</v>
      </c>
      <c r="L190" s="2" t="s">
        <v>34</v>
      </c>
      <c r="M190" s="2"/>
      <c r="N190" s="2"/>
      <c r="O190" s="2"/>
    </row>
    <row r="191" spans="1:23" ht="12.75" customHeight="1" x14ac:dyDescent="0.4">
      <c r="A191" s="2" t="s">
        <v>41</v>
      </c>
      <c r="K191" s="20"/>
      <c r="L191" s="2" t="s">
        <v>21</v>
      </c>
      <c r="M191" s="2"/>
      <c r="N191" s="2"/>
      <c r="O191" s="2" t="str">
        <f t="shared" ref="O191" si="37">IF(O189&lt;O179,"Proceed","Stop")</f>
        <v>Stop</v>
      </c>
    </row>
    <row r="192" spans="1:23" ht="12.75" customHeight="1" x14ac:dyDescent="0.4">
      <c r="A192" s="19" t="s">
        <v>88</v>
      </c>
      <c r="K192" s="21"/>
      <c r="L192" s="2"/>
      <c r="M192" s="2"/>
      <c r="N192" s="2"/>
      <c r="O192" s="2"/>
    </row>
    <row r="193" spans="1:15" ht="12.75" customHeight="1" x14ac:dyDescent="0.4">
      <c r="A193" s="2" t="s">
        <v>134</v>
      </c>
      <c r="L193" s="2" t="s">
        <v>22</v>
      </c>
      <c r="M193" s="2"/>
      <c r="N193" s="2"/>
      <c r="O193" s="3" t="str">
        <f t="shared" ref="O193" si="38">IF(O191="Proceed",(N171-O177)*O189,"N/A")</f>
        <v>N/A</v>
      </c>
    </row>
    <row r="194" spans="1:15" ht="12.75" customHeight="1" x14ac:dyDescent="0.4">
      <c r="L194" s="2" t="s">
        <v>23</v>
      </c>
      <c r="M194" s="2"/>
      <c r="N194" s="2"/>
      <c r="O194" s="2"/>
    </row>
    <row r="195" spans="1:15" ht="12.75" customHeight="1" x14ac:dyDescent="0.4">
      <c r="L195" s="2"/>
      <c r="M195" s="2"/>
      <c r="N195" s="2"/>
      <c r="O195" s="2"/>
    </row>
    <row r="196" spans="1:15" ht="12.75" customHeight="1" x14ac:dyDescent="0.4">
      <c r="L196" s="2" t="s">
        <v>24</v>
      </c>
      <c r="M196" s="2"/>
      <c r="N196" s="2"/>
      <c r="O196" s="3">
        <f>IFERROR((N171-O177)-(O193/O179),0)</f>
        <v>0</v>
      </c>
    </row>
    <row r="197" spans="1:15" ht="12.75" customHeight="1" x14ac:dyDescent="0.4">
      <c r="L197" s="2" t="s">
        <v>25</v>
      </c>
      <c r="M197" s="2"/>
      <c r="N197" s="2"/>
      <c r="O197" s="2"/>
    </row>
    <row r="198" spans="1:15" ht="12.75" customHeight="1" x14ac:dyDescent="0.4">
      <c r="L198" s="2"/>
      <c r="M198" s="2"/>
      <c r="N198" s="2"/>
      <c r="O198" s="2"/>
    </row>
    <row r="199" spans="1:15" ht="12.75" customHeight="1" x14ac:dyDescent="0.4">
      <c r="L199" s="2" t="s">
        <v>120</v>
      </c>
      <c r="M199" s="2"/>
      <c r="N199" s="2"/>
      <c r="O199" s="2"/>
    </row>
    <row r="200" spans="1:15" ht="12.75" customHeight="1" x14ac:dyDescent="0.4">
      <c r="L200" s="2" t="s">
        <v>121</v>
      </c>
      <c r="M200" s="2"/>
      <c r="N200" s="2"/>
      <c r="O200" s="2"/>
    </row>
    <row r="201" spans="1:15" ht="12.75" customHeight="1" x14ac:dyDescent="0.4">
      <c r="L201" s="2"/>
      <c r="M201" s="2"/>
      <c r="N201" s="2"/>
      <c r="O201" s="2"/>
    </row>
    <row r="202" spans="1:15" ht="12.75" customHeight="1" x14ac:dyDescent="0.4">
      <c r="L202" s="2"/>
      <c r="O202" s="2"/>
    </row>
    <row r="203" spans="1:15" ht="12.75" customHeight="1" x14ac:dyDescent="0.4">
      <c r="L203" s="2"/>
      <c r="M203" s="2" t="s">
        <v>26</v>
      </c>
      <c r="N203" s="2"/>
      <c r="O203" s="2"/>
    </row>
    <row r="204" spans="1:15" ht="12.75" customHeight="1" x14ac:dyDescent="0.4">
      <c r="L204" s="2"/>
      <c r="M204" s="2"/>
      <c r="N204" s="2"/>
      <c r="O204" s="2"/>
    </row>
    <row r="205" spans="1:15" ht="12.75" customHeight="1" x14ac:dyDescent="0.4">
      <c r="L205" s="2"/>
      <c r="M205" s="25" t="s">
        <v>4</v>
      </c>
      <c r="N205" s="26" t="s">
        <v>8</v>
      </c>
      <c r="O205" s="2"/>
    </row>
    <row r="206" spans="1:15" ht="12.75" customHeight="1" x14ac:dyDescent="0.4">
      <c r="L206" s="2"/>
      <c r="M206" s="25"/>
      <c r="N206" s="26"/>
      <c r="O206" s="2"/>
    </row>
    <row r="207" spans="1:15" ht="12.75" customHeight="1" x14ac:dyDescent="0.4">
      <c r="L207" s="2"/>
      <c r="M207" s="2" t="s">
        <v>36</v>
      </c>
      <c r="N207" s="27">
        <v>0</v>
      </c>
      <c r="O207" s="2"/>
    </row>
    <row r="208" spans="1:15" ht="12.75" customHeight="1" x14ac:dyDescent="0.4">
      <c r="L208" s="2"/>
      <c r="M208" s="2" t="s">
        <v>37</v>
      </c>
      <c r="N208" s="27">
        <v>0.05</v>
      </c>
      <c r="O208" s="2"/>
    </row>
    <row r="209" spans="12:15" ht="12.75" customHeight="1" x14ac:dyDescent="0.4">
      <c r="L209" s="2"/>
      <c r="M209" s="2" t="s">
        <v>38</v>
      </c>
      <c r="N209" s="27">
        <v>7.4999999999999997E-2</v>
      </c>
      <c r="O209" s="2"/>
    </row>
    <row r="210" spans="12:15" ht="12.75" customHeight="1" x14ac:dyDescent="0.4">
      <c r="L210" s="2"/>
      <c r="M210" s="2" t="s">
        <v>39</v>
      </c>
      <c r="N210" s="27">
        <v>0.1</v>
      </c>
      <c r="O210" s="2"/>
    </row>
    <row r="211" spans="12:15" ht="12.75" customHeight="1" x14ac:dyDescent="0.4">
      <c r="L211" s="2"/>
      <c r="M211" s="2" t="s">
        <v>5</v>
      </c>
      <c r="N211" s="27">
        <v>0.15</v>
      </c>
      <c r="O211" s="2"/>
    </row>
    <row r="212" spans="12:15" ht="12.75" customHeight="1" x14ac:dyDescent="0.4">
      <c r="L212" s="2"/>
      <c r="M212" s="2" t="s">
        <v>35</v>
      </c>
      <c r="N212" s="27" t="s">
        <v>27</v>
      </c>
      <c r="O212" s="2"/>
    </row>
    <row r="213" spans="12:15" ht="12.75" customHeight="1" x14ac:dyDescent="0.4">
      <c r="L213" s="2"/>
      <c r="M213" s="2"/>
      <c r="N213" s="2"/>
      <c r="O213" s="2"/>
    </row>
    <row r="214" spans="12:15" ht="12.75" customHeight="1" x14ac:dyDescent="0.4">
      <c r="M214" s="2"/>
      <c r="N214" s="2"/>
      <c r="O214" s="2"/>
    </row>
    <row r="215" spans="12:15" ht="12.75" customHeight="1" x14ac:dyDescent="0.4">
      <c r="L215" s="19" t="s">
        <v>131</v>
      </c>
      <c r="M215" s="2"/>
      <c r="N215" s="2"/>
      <c r="O215" s="2"/>
    </row>
    <row r="216" spans="12:15" ht="12.75" customHeight="1" x14ac:dyDescent="0.4">
      <c r="L216" s="19" t="s">
        <v>75</v>
      </c>
      <c r="M216" s="2"/>
      <c r="N216" s="2"/>
      <c r="O216" s="2"/>
    </row>
    <row r="217" spans="12:15" ht="12.75" customHeight="1" x14ac:dyDescent="0.4">
      <c r="L217" s="19" t="s">
        <v>76</v>
      </c>
      <c r="M217" s="2"/>
      <c r="N217" s="2"/>
      <c r="O217" s="2"/>
    </row>
    <row r="218" spans="12:15" ht="12.75" customHeight="1" x14ac:dyDescent="0.4">
      <c r="L218" s="2" t="s">
        <v>77</v>
      </c>
      <c r="M218" s="2"/>
      <c r="N218" s="2"/>
      <c r="O218" s="2"/>
    </row>
    <row r="219" spans="12:15" ht="12.75" customHeight="1" x14ac:dyDescent="0.4">
      <c r="L219" s="2" t="s">
        <v>78</v>
      </c>
      <c r="M219" s="2"/>
      <c r="N219" s="2"/>
      <c r="O219" s="20"/>
    </row>
    <row r="220" spans="12:15" ht="12.75" customHeight="1" x14ac:dyDescent="0.4">
      <c r="L220" s="2" t="s">
        <v>79</v>
      </c>
      <c r="M220" s="2"/>
      <c r="N220" s="2"/>
      <c r="O220" s="21"/>
    </row>
    <row r="221" spans="12:15" ht="12.75" customHeight="1" x14ac:dyDescent="0.4">
      <c r="L221" s="2" t="s">
        <v>80</v>
      </c>
      <c r="M221" s="2"/>
      <c r="N221" s="2"/>
      <c r="O221" s="2"/>
    </row>
    <row r="222" spans="12:15" ht="12.75" customHeight="1" x14ac:dyDescent="0.4">
      <c r="L222" s="2"/>
      <c r="M222" s="2"/>
      <c r="N222" s="2"/>
      <c r="O222" s="2"/>
    </row>
    <row r="223" spans="12:15" ht="12.75" customHeight="1" x14ac:dyDescent="0.4">
      <c r="L223" s="2"/>
      <c r="M223" s="2"/>
      <c r="N223" s="2"/>
      <c r="O223" s="2"/>
    </row>
    <row r="224" spans="12:15" ht="12.75" customHeight="1" x14ac:dyDescent="0.4">
      <c r="L224" s="2"/>
      <c r="M224" s="2"/>
      <c r="N224" s="2"/>
      <c r="O224" s="2"/>
    </row>
    <row r="225" spans="1:23" s="66" customFormat="1" ht="12.75" customHeight="1" x14ac:dyDescent="0.3">
      <c r="A225" s="69" t="s">
        <v>137</v>
      </c>
      <c r="B225" s="70"/>
      <c r="C225" s="67"/>
      <c r="D225" s="71"/>
      <c r="F225" s="72"/>
      <c r="G225" s="67"/>
      <c r="H225" s="67"/>
      <c r="I225" s="67"/>
      <c r="J225" s="72"/>
      <c r="K225" s="68"/>
      <c r="L225" s="69" t="s">
        <v>137</v>
      </c>
      <c r="R225" s="73"/>
      <c r="U225" s="73"/>
    </row>
    <row r="226" spans="1:23" ht="12.75" customHeight="1" x14ac:dyDescent="0.4">
      <c r="A226" s="2" t="s">
        <v>65</v>
      </c>
      <c r="L226" s="2" t="s">
        <v>65</v>
      </c>
      <c r="M226" s="2"/>
      <c r="N226" s="2"/>
      <c r="O226" s="2"/>
    </row>
    <row r="227" spans="1:23" ht="12.75" customHeight="1" x14ac:dyDescent="0.4">
      <c r="A227" s="1" t="s">
        <v>67</v>
      </c>
      <c r="L227" s="1" t="s">
        <v>68</v>
      </c>
      <c r="M227" s="2"/>
      <c r="N227" s="2"/>
      <c r="O227" s="2"/>
    </row>
    <row r="228" spans="1:23" ht="12.75" customHeight="1" x14ac:dyDescent="0.4">
      <c r="A228" s="1" t="str">
        <f>Summary!A245&amp;" "&amp;Summary!B245</f>
        <v xml:space="preserve"> </v>
      </c>
      <c r="L228" s="1" t="str">
        <f>Summary!A245&amp;" "&amp;Summary!B245</f>
        <v xml:space="preserve"> </v>
      </c>
      <c r="M228" s="2"/>
      <c r="N228" s="2"/>
      <c r="O228" s="2"/>
    </row>
    <row r="229" spans="1:23" ht="12.75" customHeight="1" x14ac:dyDescent="0.4">
      <c r="L229" s="2"/>
      <c r="M229" s="2"/>
      <c r="N229" s="2"/>
      <c r="O229" s="2"/>
    </row>
    <row r="230" spans="1:23" ht="12.75" customHeight="1" x14ac:dyDescent="0.4">
      <c r="L230" s="2"/>
      <c r="M230" s="2"/>
      <c r="N230" s="2"/>
      <c r="O230" s="2"/>
    </row>
    <row r="231" spans="1:23" ht="12.75" customHeight="1" x14ac:dyDescent="0.4">
      <c r="A231" s="6" t="s">
        <v>11</v>
      </c>
      <c r="B231" s="14">
        <f>Summary!$B$6</f>
        <v>0</v>
      </c>
      <c r="C231" s="2"/>
      <c r="E231" s="6"/>
      <c r="F231" s="2"/>
      <c r="L231" s="6" t="s">
        <v>11</v>
      </c>
      <c r="M231" s="14">
        <f>Summary!$B$6</f>
        <v>0</v>
      </c>
      <c r="N231" s="5"/>
      <c r="O231" s="5"/>
    </row>
    <row r="232" spans="1:23" ht="12.75" customHeight="1" x14ac:dyDescent="0.4">
      <c r="A232" s="6" t="s">
        <v>6</v>
      </c>
      <c r="B232" s="22">
        <f>Summary!$B$7</f>
        <v>0</v>
      </c>
      <c r="C232" s="2"/>
      <c r="E232" s="6"/>
      <c r="F232" s="4"/>
      <c r="I232" s="6"/>
      <c r="K232" s="7"/>
      <c r="L232" s="6" t="s">
        <v>6</v>
      </c>
      <c r="M232" s="22">
        <f>Summary!$B$7</f>
        <v>0</v>
      </c>
      <c r="N232" s="5"/>
      <c r="O232" s="5"/>
    </row>
    <row r="233" spans="1:23" ht="12.75" customHeight="1" x14ac:dyDescent="0.4">
      <c r="A233" s="2" t="s">
        <v>69</v>
      </c>
      <c r="B233" s="62" t="s">
        <v>90</v>
      </c>
      <c r="C233" s="2"/>
      <c r="F233" s="3"/>
      <c r="I233" s="6"/>
      <c r="L233" s="2" t="s">
        <v>69</v>
      </c>
      <c r="M233" s="4" t="str">
        <f>Refunds!B233</f>
        <v>Individual</v>
      </c>
      <c r="N233" s="5"/>
      <c r="O233" s="5"/>
    </row>
    <row r="234" spans="1:23" ht="12.75" customHeight="1" x14ac:dyDescent="0.4">
      <c r="A234" s="6" t="s">
        <v>70</v>
      </c>
      <c r="B234" s="62" t="s">
        <v>109</v>
      </c>
      <c r="C234" s="2"/>
      <c r="F234" s="3"/>
      <c r="G234" s="2"/>
      <c r="H234" s="2"/>
      <c r="I234" s="7"/>
      <c r="J234" s="7"/>
      <c r="K234" s="7"/>
      <c r="L234" s="6" t="s">
        <v>70</v>
      </c>
      <c r="M234" s="22" t="str">
        <f>Refunds!B234</f>
        <v>D</v>
      </c>
      <c r="N234" s="5"/>
      <c r="O234" s="5"/>
    </row>
    <row r="235" spans="1:23" ht="12.75" customHeight="1" x14ac:dyDescent="0.4">
      <c r="A235" s="2" t="s">
        <v>148</v>
      </c>
      <c r="B235" s="62" t="s">
        <v>146</v>
      </c>
      <c r="J235" s="4"/>
      <c r="L235" s="6" t="s">
        <v>148</v>
      </c>
      <c r="M235" s="22" t="str">
        <f>B235</f>
        <v>1990 Standardized</v>
      </c>
      <c r="N235" s="5"/>
      <c r="O235" s="5"/>
    </row>
    <row r="236" spans="1:23" ht="12.75" customHeight="1" x14ac:dyDescent="0.4">
      <c r="J236" s="4"/>
      <c r="L236" s="2"/>
      <c r="M236" s="2"/>
      <c r="N236" s="2"/>
      <c r="O236" s="2"/>
    </row>
    <row r="237" spans="1:23" s="23" customFormat="1" ht="52.5" x14ac:dyDescent="0.4">
      <c r="A237" s="23" t="s">
        <v>81</v>
      </c>
      <c r="B237" s="29" t="s">
        <v>82</v>
      </c>
      <c r="C237" s="30" t="s">
        <v>44</v>
      </c>
      <c r="D237" s="31" t="s">
        <v>48</v>
      </c>
      <c r="E237" s="23" t="s">
        <v>45</v>
      </c>
      <c r="F237" s="32" t="s">
        <v>49</v>
      </c>
      <c r="G237" s="30" t="s">
        <v>46</v>
      </c>
      <c r="H237" s="30" t="s">
        <v>50</v>
      </c>
      <c r="I237" s="30" t="s">
        <v>47</v>
      </c>
      <c r="J237" s="32" t="s">
        <v>51</v>
      </c>
      <c r="K237" s="33" t="s">
        <v>83</v>
      </c>
      <c r="L237" s="5"/>
      <c r="M237" s="5"/>
      <c r="N237" s="23" t="s">
        <v>72</v>
      </c>
      <c r="O237" s="23" t="s">
        <v>73</v>
      </c>
      <c r="P237" s="56" t="s">
        <v>57</v>
      </c>
      <c r="Q237" s="56" t="s">
        <v>58</v>
      </c>
      <c r="R237" s="57" t="s">
        <v>59</v>
      </c>
      <c r="S237" s="56" t="s">
        <v>60</v>
      </c>
      <c r="T237" s="56" t="s">
        <v>61</v>
      </c>
      <c r="U237" s="57" t="s">
        <v>62</v>
      </c>
      <c r="V237" s="23" t="s">
        <v>126</v>
      </c>
    </row>
    <row r="238" spans="1:23" s="26" customFormat="1" ht="12.75" customHeight="1" x14ac:dyDescent="0.4">
      <c r="B238" s="34"/>
      <c r="C238" s="35"/>
      <c r="D238" s="36"/>
      <c r="F238" s="37"/>
      <c r="G238" s="35"/>
      <c r="H238" s="35"/>
      <c r="I238" s="35"/>
      <c r="J238" s="37"/>
      <c r="K238" s="38"/>
      <c r="L238" s="2"/>
      <c r="M238" s="2"/>
      <c r="N238" s="2"/>
      <c r="O238" s="2"/>
      <c r="R238" s="58"/>
      <c r="U238" s="58"/>
    </row>
    <row r="239" spans="1:23" ht="12.75" customHeight="1" x14ac:dyDescent="0.4">
      <c r="A239" s="2">
        <v>1</v>
      </c>
      <c r="B239" s="77"/>
      <c r="C239" s="4">
        <v>2.77</v>
      </c>
      <c r="D239" s="3">
        <f t="shared" ref="D239:D253" si="39">B239*C239</f>
        <v>0</v>
      </c>
      <c r="E239" s="51">
        <f t="shared" ref="E239:E253" si="40">IF(OR(V239="Individual",V239="Individual Select",V239="Group Mass-Marketed",V239="Group Select Mass-Marketed"),P239,IF(OR(V239="Group",V239="Group Select"),S239,"N/A"))</f>
        <v>0.442</v>
      </c>
      <c r="F239" s="18">
        <f t="shared" ref="F239:F253" si="41">IFERROR(D239*E239,"N/A")</f>
        <v>0</v>
      </c>
      <c r="G239" s="4">
        <v>0</v>
      </c>
      <c r="H239" s="39">
        <f t="shared" ref="H239:H253" si="42">B239*G239</f>
        <v>0</v>
      </c>
      <c r="I239" s="52">
        <f t="shared" ref="I239:I253" si="43">IF(OR(V239="Individual",V239="Individual Select",V239="Group Mass-Marketed",V239="Group Select Mass-Marketed"),Q239,IF(OR(V239="Group",V239="Group Select"),T239,"N/A"))</f>
        <v>0</v>
      </c>
      <c r="J239" s="18">
        <f t="shared" ref="J239:J253" si="44">IFERROR(H239*I239, "N/A")</f>
        <v>0</v>
      </c>
      <c r="K239" s="53">
        <f t="shared" ref="K239:K253" si="45">IF(OR(V239="Individual",V239="Individual Select",V239="Group Mass-Marketed",V239="Group Select Mass-Marketed"),R239,IF(OR(V239="Group",V239="Group Select"),U239,"N/A"))</f>
        <v>0.4</v>
      </c>
      <c r="L239" s="2" t="s">
        <v>12</v>
      </c>
      <c r="M239" s="2"/>
      <c r="N239" s="2"/>
      <c r="O239" s="2"/>
      <c r="P239" s="59">
        <v>0.442</v>
      </c>
      <c r="Q239" s="59">
        <v>0</v>
      </c>
      <c r="R239" s="55">
        <v>0.4</v>
      </c>
      <c r="S239" s="59">
        <v>0.50700000000000001</v>
      </c>
      <c r="T239" s="59">
        <v>0</v>
      </c>
      <c r="U239" s="55">
        <v>0.46</v>
      </c>
      <c r="V239" s="4" t="str">
        <f t="shared" ref="V239" si="46">B233</f>
        <v>Individual</v>
      </c>
      <c r="W239" s="4"/>
    </row>
    <row r="240" spans="1:23" ht="12.75" customHeight="1" x14ac:dyDescent="0.4">
      <c r="A240" s="2">
        <f t="shared" ref="A240:A252" si="47">A239+1</f>
        <v>2</v>
      </c>
      <c r="B240" s="77"/>
      <c r="C240" s="4">
        <v>4.1749999999999998</v>
      </c>
      <c r="D240" s="3">
        <f t="shared" si="39"/>
        <v>0</v>
      </c>
      <c r="E240" s="51">
        <f t="shared" si="40"/>
        <v>0.49299999999999999</v>
      </c>
      <c r="F240" s="18">
        <f t="shared" si="41"/>
        <v>0</v>
      </c>
      <c r="G240" s="4">
        <v>0</v>
      </c>
      <c r="H240" s="39">
        <f t="shared" si="42"/>
        <v>0</v>
      </c>
      <c r="I240" s="52">
        <f t="shared" si="43"/>
        <v>0</v>
      </c>
      <c r="J240" s="18">
        <f t="shared" si="44"/>
        <v>0</v>
      </c>
      <c r="K240" s="53">
        <f t="shared" si="45"/>
        <v>0.55000000000000004</v>
      </c>
      <c r="L240" s="2" t="s">
        <v>28</v>
      </c>
      <c r="M240" s="2"/>
      <c r="N240" s="77"/>
      <c r="O240" s="77"/>
      <c r="P240" s="59">
        <v>0.49299999999999999</v>
      </c>
      <c r="Q240" s="59">
        <v>0</v>
      </c>
      <c r="R240" s="55">
        <v>0.55000000000000004</v>
      </c>
      <c r="S240" s="59">
        <v>0.56699999999999995</v>
      </c>
      <c r="T240" s="59">
        <v>0</v>
      </c>
      <c r="U240" s="55">
        <v>0.63</v>
      </c>
      <c r="V240" s="4" t="str">
        <f t="shared" ref="V240:V253" si="48">V239</f>
        <v>Individual</v>
      </c>
      <c r="W240" s="4"/>
    </row>
    <row r="241" spans="1:23" ht="12.75" customHeight="1" x14ac:dyDescent="0.4">
      <c r="A241" s="2">
        <f t="shared" si="47"/>
        <v>3</v>
      </c>
      <c r="B241" s="77"/>
      <c r="C241" s="4">
        <v>4.1749999999999998</v>
      </c>
      <c r="D241" s="3">
        <f t="shared" si="39"/>
        <v>0</v>
      </c>
      <c r="E241" s="51">
        <f t="shared" si="40"/>
        <v>0.49299999999999999</v>
      </c>
      <c r="F241" s="18">
        <f t="shared" si="41"/>
        <v>0</v>
      </c>
      <c r="G241" s="4">
        <v>1.194</v>
      </c>
      <c r="H241" s="39">
        <f t="shared" si="42"/>
        <v>0</v>
      </c>
      <c r="I241" s="52">
        <f t="shared" si="43"/>
        <v>0.65900000000000003</v>
      </c>
      <c r="J241" s="18">
        <f t="shared" si="44"/>
        <v>0</v>
      </c>
      <c r="K241" s="53">
        <f t="shared" si="45"/>
        <v>0.65</v>
      </c>
      <c r="L241" s="2" t="s">
        <v>74</v>
      </c>
      <c r="M241" s="2"/>
      <c r="N241" s="77"/>
      <c r="O241" s="77"/>
      <c r="P241" s="59">
        <v>0.49299999999999999</v>
      </c>
      <c r="Q241" s="59">
        <v>0.65900000000000003</v>
      </c>
      <c r="R241" s="55">
        <v>0.65</v>
      </c>
      <c r="S241" s="59">
        <v>0.56699999999999995</v>
      </c>
      <c r="T241" s="59">
        <v>0.75900000000000001</v>
      </c>
      <c r="U241" s="55">
        <v>0.75</v>
      </c>
      <c r="V241" s="4" t="str">
        <f t="shared" si="48"/>
        <v>Individual</v>
      </c>
      <c r="W241" s="4"/>
    </row>
    <row r="242" spans="1:23" ht="12.75" customHeight="1" x14ac:dyDescent="0.4">
      <c r="A242" s="2">
        <f t="shared" si="47"/>
        <v>4</v>
      </c>
      <c r="B242" s="77"/>
      <c r="C242" s="4">
        <v>4.1749999999999998</v>
      </c>
      <c r="D242" s="3">
        <f t="shared" si="39"/>
        <v>0</v>
      </c>
      <c r="E242" s="51">
        <f t="shared" si="40"/>
        <v>0.49299999999999999</v>
      </c>
      <c r="F242" s="18">
        <f t="shared" si="41"/>
        <v>0</v>
      </c>
      <c r="G242" s="4">
        <v>2.2450000000000001</v>
      </c>
      <c r="H242" s="39">
        <f t="shared" si="42"/>
        <v>0</v>
      </c>
      <c r="I242" s="52">
        <f t="shared" si="43"/>
        <v>0.66900000000000004</v>
      </c>
      <c r="J242" s="18">
        <f t="shared" si="44"/>
        <v>0</v>
      </c>
      <c r="K242" s="53">
        <f t="shared" si="45"/>
        <v>0.67</v>
      </c>
      <c r="L242" s="2" t="s">
        <v>31</v>
      </c>
      <c r="M242" s="2"/>
      <c r="N242" s="3">
        <f t="shared" ref="N242:O242" si="49">N240-N241</f>
        <v>0</v>
      </c>
      <c r="O242" s="3">
        <f t="shared" si="49"/>
        <v>0</v>
      </c>
      <c r="P242" s="59">
        <v>0.49299999999999999</v>
      </c>
      <c r="Q242" s="59">
        <v>0.66900000000000004</v>
      </c>
      <c r="R242" s="55">
        <v>0.67</v>
      </c>
      <c r="S242" s="59">
        <v>0.56699999999999995</v>
      </c>
      <c r="T242" s="59">
        <v>0.77100000000000002</v>
      </c>
      <c r="U242" s="55">
        <v>0.77</v>
      </c>
      <c r="V242" s="4" t="str">
        <f t="shared" si="48"/>
        <v>Individual</v>
      </c>
      <c r="W242" s="4"/>
    </row>
    <row r="243" spans="1:23" ht="12.75" customHeight="1" x14ac:dyDescent="0.4">
      <c r="A243" s="2">
        <f t="shared" si="47"/>
        <v>5</v>
      </c>
      <c r="B243" s="77"/>
      <c r="C243" s="4">
        <v>4.1749999999999998</v>
      </c>
      <c r="D243" s="3">
        <f t="shared" si="39"/>
        <v>0</v>
      </c>
      <c r="E243" s="51">
        <f t="shared" si="40"/>
        <v>0.49299999999999999</v>
      </c>
      <c r="F243" s="18">
        <f t="shared" si="41"/>
        <v>0</v>
      </c>
      <c r="G243" s="4">
        <v>3.17</v>
      </c>
      <c r="H243" s="39">
        <f t="shared" si="42"/>
        <v>0</v>
      </c>
      <c r="I243" s="52">
        <f t="shared" si="43"/>
        <v>0.67800000000000005</v>
      </c>
      <c r="J243" s="18">
        <f t="shared" si="44"/>
        <v>0</v>
      </c>
      <c r="K243" s="53">
        <f t="shared" si="45"/>
        <v>0.69</v>
      </c>
      <c r="L243" s="2"/>
      <c r="M243" s="2"/>
      <c r="N243" s="3"/>
      <c r="O243" s="3"/>
      <c r="P243" s="59">
        <v>0.49299999999999999</v>
      </c>
      <c r="Q243" s="59">
        <v>0.67800000000000005</v>
      </c>
      <c r="R243" s="55">
        <v>0.69</v>
      </c>
      <c r="S243" s="59">
        <v>0.56699999999999995</v>
      </c>
      <c r="T243" s="59">
        <v>0.78200000000000003</v>
      </c>
      <c r="U243" s="55">
        <v>0.8</v>
      </c>
      <c r="V243" s="4" t="str">
        <f t="shared" si="48"/>
        <v>Individual</v>
      </c>
      <c r="W243" s="4"/>
    </row>
    <row r="244" spans="1:23" ht="12.75" customHeight="1" x14ac:dyDescent="0.4">
      <c r="A244" s="2">
        <f t="shared" si="47"/>
        <v>6</v>
      </c>
      <c r="B244" s="77"/>
      <c r="C244" s="4">
        <v>4.1749999999999998</v>
      </c>
      <c r="D244" s="3">
        <f t="shared" si="39"/>
        <v>0</v>
      </c>
      <c r="E244" s="51">
        <f t="shared" si="40"/>
        <v>0.49299999999999999</v>
      </c>
      <c r="F244" s="18">
        <f t="shared" si="41"/>
        <v>0</v>
      </c>
      <c r="G244" s="4">
        <v>3.9980000000000002</v>
      </c>
      <c r="H244" s="39">
        <f t="shared" si="42"/>
        <v>0</v>
      </c>
      <c r="I244" s="52">
        <f t="shared" si="43"/>
        <v>0.68600000000000005</v>
      </c>
      <c r="J244" s="18">
        <f t="shared" si="44"/>
        <v>0</v>
      </c>
      <c r="K244" s="53">
        <f t="shared" si="45"/>
        <v>0.71</v>
      </c>
      <c r="L244" s="2" t="s">
        <v>30</v>
      </c>
      <c r="M244" s="2"/>
      <c r="N244" s="77"/>
      <c r="O244" s="77"/>
      <c r="P244" s="59">
        <v>0.49299999999999999</v>
      </c>
      <c r="Q244" s="59">
        <v>0.68600000000000005</v>
      </c>
      <c r="R244" s="55">
        <v>0.71</v>
      </c>
      <c r="S244" s="59">
        <v>0.56699999999999995</v>
      </c>
      <c r="T244" s="59">
        <v>0.79200000000000004</v>
      </c>
      <c r="U244" s="55">
        <v>0.82</v>
      </c>
      <c r="V244" s="4" t="str">
        <f t="shared" si="48"/>
        <v>Individual</v>
      </c>
      <c r="W244" s="4"/>
    </row>
    <row r="245" spans="1:23" ht="12.75" customHeight="1" x14ac:dyDescent="0.4">
      <c r="A245" s="2">
        <f t="shared" si="47"/>
        <v>7</v>
      </c>
      <c r="B245" s="77"/>
      <c r="C245" s="4">
        <v>4.1749999999999998</v>
      </c>
      <c r="D245" s="3">
        <f t="shared" si="39"/>
        <v>0</v>
      </c>
      <c r="E245" s="51">
        <f t="shared" si="40"/>
        <v>0.49299999999999999</v>
      </c>
      <c r="F245" s="18">
        <f t="shared" si="41"/>
        <v>0</v>
      </c>
      <c r="G245" s="4">
        <v>4.7539999999999996</v>
      </c>
      <c r="H245" s="39">
        <f t="shared" si="42"/>
        <v>0</v>
      </c>
      <c r="I245" s="52">
        <f t="shared" si="43"/>
        <v>0.69499999999999995</v>
      </c>
      <c r="J245" s="18">
        <f t="shared" si="44"/>
        <v>0</v>
      </c>
      <c r="K245" s="53">
        <f t="shared" si="45"/>
        <v>0.73</v>
      </c>
      <c r="L245" s="2"/>
      <c r="M245" s="2"/>
      <c r="N245" s="3"/>
      <c r="O245" s="3"/>
      <c r="P245" s="59">
        <v>0.49299999999999999</v>
      </c>
      <c r="Q245" s="59">
        <v>0.69499999999999995</v>
      </c>
      <c r="R245" s="55">
        <v>0.73</v>
      </c>
      <c r="S245" s="59">
        <v>0.56699999999999995</v>
      </c>
      <c r="T245" s="59">
        <v>0.80200000000000005</v>
      </c>
      <c r="U245" s="55">
        <v>0.84</v>
      </c>
      <c r="V245" s="4" t="str">
        <f t="shared" si="48"/>
        <v>Individual</v>
      </c>
      <c r="W245" s="4"/>
    </row>
    <row r="246" spans="1:23" ht="12.75" customHeight="1" x14ac:dyDescent="0.4">
      <c r="A246" s="2">
        <f t="shared" si="47"/>
        <v>8</v>
      </c>
      <c r="B246" s="77"/>
      <c r="C246" s="4">
        <v>4.1749999999999998</v>
      </c>
      <c r="D246" s="3">
        <f t="shared" si="39"/>
        <v>0</v>
      </c>
      <c r="E246" s="51">
        <f t="shared" si="40"/>
        <v>0.49299999999999999</v>
      </c>
      <c r="F246" s="18">
        <f t="shared" si="41"/>
        <v>0</v>
      </c>
      <c r="G246" s="4">
        <v>5.4450000000000003</v>
      </c>
      <c r="H246" s="39">
        <f t="shared" si="42"/>
        <v>0</v>
      </c>
      <c r="I246" s="52">
        <f t="shared" si="43"/>
        <v>0.70199999999999996</v>
      </c>
      <c r="J246" s="18">
        <f t="shared" si="44"/>
        <v>0</v>
      </c>
      <c r="K246" s="53">
        <f t="shared" si="45"/>
        <v>0.75</v>
      </c>
      <c r="L246" s="2" t="s">
        <v>13</v>
      </c>
      <c r="M246" s="2"/>
      <c r="N246" s="3">
        <f t="shared" ref="N246:O246" si="50">N242+N244</f>
        <v>0</v>
      </c>
      <c r="O246" s="3">
        <f t="shared" si="50"/>
        <v>0</v>
      </c>
      <c r="P246" s="59">
        <v>0.49299999999999999</v>
      </c>
      <c r="Q246" s="59">
        <v>0.70199999999999996</v>
      </c>
      <c r="R246" s="55">
        <v>0.75</v>
      </c>
      <c r="S246" s="59">
        <v>0.56699999999999995</v>
      </c>
      <c r="T246" s="59">
        <v>0.81100000000000005</v>
      </c>
      <c r="U246" s="55">
        <v>0.87</v>
      </c>
      <c r="V246" s="4" t="str">
        <f t="shared" si="48"/>
        <v>Individual</v>
      </c>
      <c r="W246" s="4"/>
    </row>
    <row r="247" spans="1:23" ht="12.75" customHeight="1" x14ac:dyDescent="0.4">
      <c r="A247" s="2">
        <f t="shared" si="47"/>
        <v>9</v>
      </c>
      <c r="B247" s="77"/>
      <c r="C247" s="4">
        <v>4.1749999999999998</v>
      </c>
      <c r="D247" s="3">
        <f t="shared" si="39"/>
        <v>0</v>
      </c>
      <c r="E247" s="51">
        <f t="shared" si="40"/>
        <v>0.49299999999999999</v>
      </c>
      <c r="F247" s="18">
        <f t="shared" si="41"/>
        <v>0</v>
      </c>
      <c r="G247" s="4">
        <v>6.0750000000000002</v>
      </c>
      <c r="H247" s="39">
        <f t="shared" si="42"/>
        <v>0</v>
      </c>
      <c r="I247" s="52">
        <f t="shared" si="43"/>
        <v>0.70799999999999996</v>
      </c>
      <c r="J247" s="18">
        <f t="shared" si="44"/>
        <v>0</v>
      </c>
      <c r="K247" s="53">
        <f t="shared" si="45"/>
        <v>0.76</v>
      </c>
      <c r="L247" s="2"/>
      <c r="M247" s="2"/>
      <c r="N247" s="2"/>
      <c r="O247" s="3"/>
      <c r="P247" s="59">
        <v>0.49299999999999999</v>
      </c>
      <c r="Q247" s="59">
        <v>0.70799999999999996</v>
      </c>
      <c r="R247" s="55">
        <v>0.76</v>
      </c>
      <c r="S247" s="59">
        <v>0.56699999999999995</v>
      </c>
      <c r="T247" s="59">
        <v>0.81799999999999995</v>
      </c>
      <c r="U247" s="55">
        <v>0.88</v>
      </c>
      <c r="V247" s="4" t="str">
        <f t="shared" si="48"/>
        <v>Individual</v>
      </c>
      <c r="W247" s="4"/>
    </row>
    <row r="248" spans="1:23" ht="12.75" customHeight="1" x14ac:dyDescent="0.4">
      <c r="A248" s="2">
        <f t="shared" si="47"/>
        <v>10</v>
      </c>
      <c r="B248" s="77"/>
      <c r="C248" s="4">
        <v>4.1749999999999998</v>
      </c>
      <c r="D248" s="3">
        <f t="shared" si="39"/>
        <v>0</v>
      </c>
      <c r="E248" s="51">
        <f t="shared" si="40"/>
        <v>0.49299999999999999</v>
      </c>
      <c r="F248" s="18">
        <f t="shared" si="41"/>
        <v>0</v>
      </c>
      <c r="G248" s="4">
        <v>6.65</v>
      </c>
      <c r="H248" s="39">
        <f t="shared" si="42"/>
        <v>0</v>
      </c>
      <c r="I248" s="52">
        <f t="shared" si="43"/>
        <v>0.71299999999999997</v>
      </c>
      <c r="J248" s="18">
        <f t="shared" si="44"/>
        <v>0</v>
      </c>
      <c r="K248" s="53">
        <f t="shared" si="45"/>
        <v>0.76</v>
      </c>
      <c r="L248" s="2" t="s">
        <v>14</v>
      </c>
      <c r="M248" s="2"/>
      <c r="N248" s="2"/>
      <c r="O248" s="63">
        <v>0</v>
      </c>
      <c r="P248" s="59">
        <v>0.49299999999999999</v>
      </c>
      <c r="Q248" s="59">
        <v>0.71299999999999997</v>
      </c>
      <c r="R248" s="55">
        <v>0.76</v>
      </c>
      <c r="S248" s="59">
        <v>0.56699999999999995</v>
      </c>
      <c r="T248" s="59">
        <v>0.82399999999999995</v>
      </c>
      <c r="U248" s="55">
        <v>0.88</v>
      </c>
      <c r="V248" s="4" t="str">
        <f t="shared" si="48"/>
        <v>Individual</v>
      </c>
      <c r="W248" s="4"/>
    </row>
    <row r="249" spans="1:23" ht="12.75" customHeight="1" x14ac:dyDescent="0.4">
      <c r="A249" s="2">
        <f t="shared" si="47"/>
        <v>11</v>
      </c>
      <c r="B249" s="77"/>
      <c r="C249" s="4">
        <v>4.1749999999999998</v>
      </c>
      <c r="D249" s="3">
        <f t="shared" si="39"/>
        <v>0</v>
      </c>
      <c r="E249" s="51">
        <f t="shared" si="40"/>
        <v>0.49299999999999999</v>
      </c>
      <c r="F249" s="18">
        <f t="shared" si="41"/>
        <v>0</v>
      </c>
      <c r="G249" s="4">
        <v>7.1760000000000002</v>
      </c>
      <c r="H249" s="39">
        <f t="shared" si="42"/>
        <v>0</v>
      </c>
      <c r="I249" s="52">
        <f t="shared" si="43"/>
        <v>0.71699999999999997</v>
      </c>
      <c r="J249" s="18">
        <f t="shared" si="44"/>
        <v>0</v>
      </c>
      <c r="K249" s="53">
        <f t="shared" si="45"/>
        <v>0.76</v>
      </c>
      <c r="L249" s="2"/>
      <c r="M249" s="2"/>
      <c r="N249" s="2"/>
      <c r="O249" s="3"/>
      <c r="P249" s="59">
        <v>0.49299999999999999</v>
      </c>
      <c r="Q249" s="59">
        <v>0.71699999999999997</v>
      </c>
      <c r="R249" s="55">
        <v>0.76</v>
      </c>
      <c r="S249" s="59">
        <v>0.56699999999999995</v>
      </c>
      <c r="T249" s="59">
        <v>0.82799999999999996</v>
      </c>
      <c r="U249" s="55">
        <v>0.88</v>
      </c>
      <c r="V249" s="4" t="str">
        <f t="shared" si="48"/>
        <v>Individual</v>
      </c>
      <c r="W249" s="4"/>
    </row>
    <row r="250" spans="1:23" ht="12.75" customHeight="1" x14ac:dyDescent="0.4">
      <c r="A250" s="2">
        <f t="shared" si="47"/>
        <v>12</v>
      </c>
      <c r="B250" s="77"/>
      <c r="C250" s="4">
        <v>4.1749999999999998</v>
      </c>
      <c r="D250" s="3">
        <f t="shared" si="39"/>
        <v>0</v>
      </c>
      <c r="E250" s="51">
        <f t="shared" si="40"/>
        <v>0.49299999999999999</v>
      </c>
      <c r="F250" s="18">
        <f t="shared" si="41"/>
        <v>0</v>
      </c>
      <c r="G250" s="4">
        <v>7.6550000000000002</v>
      </c>
      <c r="H250" s="39">
        <f t="shared" si="42"/>
        <v>0</v>
      </c>
      <c r="I250" s="52">
        <f t="shared" si="43"/>
        <v>0.72</v>
      </c>
      <c r="J250" s="18">
        <f t="shared" si="44"/>
        <v>0</v>
      </c>
      <c r="K250" s="53">
        <f t="shared" si="45"/>
        <v>0.77</v>
      </c>
      <c r="L250" s="2" t="s">
        <v>29</v>
      </c>
      <c r="M250" s="2"/>
      <c r="N250" s="2"/>
      <c r="O250" s="63">
        <v>0</v>
      </c>
      <c r="P250" s="59">
        <v>0.49299999999999999</v>
      </c>
      <c r="Q250" s="59">
        <v>0.72</v>
      </c>
      <c r="R250" s="55">
        <v>0.77</v>
      </c>
      <c r="S250" s="59">
        <v>0.56699999999999995</v>
      </c>
      <c r="T250" s="59">
        <v>0.83099999999999996</v>
      </c>
      <c r="U250" s="55">
        <v>0.88</v>
      </c>
      <c r="V250" s="4" t="str">
        <f t="shared" si="48"/>
        <v>Individual</v>
      </c>
      <c r="W250" s="4"/>
    </row>
    <row r="251" spans="1:23" ht="12.75" customHeight="1" x14ac:dyDescent="0.4">
      <c r="A251" s="2">
        <f t="shared" si="47"/>
        <v>13</v>
      </c>
      <c r="B251" s="77"/>
      <c r="C251" s="4">
        <v>4.1749999999999998</v>
      </c>
      <c r="D251" s="3">
        <f t="shared" si="39"/>
        <v>0</v>
      </c>
      <c r="E251" s="51">
        <f t="shared" si="40"/>
        <v>0.49299999999999999</v>
      </c>
      <c r="F251" s="18">
        <f t="shared" si="41"/>
        <v>0</v>
      </c>
      <c r="G251" s="4">
        <v>8.093</v>
      </c>
      <c r="H251" s="39">
        <f t="shared" si="42"/>
        <v>0</v>
      </c>
      <c r="I251" s="52">
        <f t="shared" si="43"/>
        <v>0.72299999999999998</v>
      </c>
      <c r="J251" s="18">
        <f t="shared" si="44"/>
        <v>0</v>
      </c>
      <c r="K251" s="53">
        <f t="shared" si="45"/>
        <v>0.77</v>
      </c>
      <c r="L251" s="2"/>
      <c r="M251" s="2"/>
      <c r="N251" s="2"/>
      <c r="O251" s="3"/>
      <c r="P251" s="59">
        <v>0.49299999999999999</v>
      </c>
      <c r="Q251" s="59">
        <v>0.72299999999999998</v>
      </c>
      <c r="R251" s="55">
        <v>0.77</v>
      </c>
      <c r="S251" s="59">
        <v>0.56699999999999995</v>
      </c>
      <c r="T251" s="59">
        <v>0.83399999999999996</v>
      </c>
      <c r="U251" s="55">
        <v>0.89</v>
      </c>
      <c r="V251" s="4" t="str">
        <f t="shared" si="48"/>
        <v>Individual</v>
      </c>
      <c r="W251" s="4"/>
    </row>
    <row r="252" spans="1:23" ht="12.75" customHeight="1" x14ac:dyDescent="0.4">
      <c r="A252" s="2">
        <f t="shared" si="47"/>
        <v>14</v>
      </c>
      <c r="B252" s="77"/>
      <c r="C252" s="4">
        <v>4.1749999999999998</v>
      </c>
      <c r="D252" s="3">
        <f t="shared" si="39"/>
        <v>0</v>
      </c>
      <c r="E252" s="51">
        <f t="shared" si="40"/>
        <v>0.49299999999999999</v>
      </c>
      <c r="F252" s="18">
        <f t="shared" si="41"/>
        <v>0</v>
      </c>
      <c r="G252" s="4">
        <v>8.4930000000000003</v>
      </c>
      <c r="H252" s="39">
        <f t="shared" si="42"/>
        <v>0</v>
      </c>
      <c r="I252" s="52">
        <f t="shared" si="43"/>
        <v>0.72499999999999998</v>
      </c>
      <c r="J252" s="18">
        <f t="shared" si="44"/>
        <v>0</v>
      </c>
      <c r="K252" s="53">
        <f t="shared" si="45"/>
        <v>0.77</v>
      </c>
      <c r="L252" s="2" t="s">
        <v>15</v>
      </c>
      <c r="M252" s="2"/>
      <c r="N252" s="2"/>
      <c r="O252" s="3">
        <f t="shared" ref="O252" si="51">O248+O250</f>
        <v>0</v>
      </c>
      <c r="P252" s="59">
        <v>0.49299999999999999</v>
      </c>
      <c r="Q252" s="59">
        <v>0.72499999999999998</v>
      </c>
      <c r="R252" s="55">
        <v>0.77</v>
      </c>
      <c r="S252" s="59">
        <v>0.56699999999999995</v>
      </c>
      <c r="T252" s="59">
        <v>0.83699999999999997</v>
      </c>
      <c r="U252" s="55">
        <v>0.89</v>
      </c>
      <c r="V252" s="4" t="str">
        <f t="shared" si="48"/>
        <v>Individual</v>
      </c>
      <c r="W252" s="4"/>
    </row>
    <row r="253" spans="1:23" ht="12.75" customHeight="1" x14ac:dyDescent="0.4">
      <c r="A253" s="13" t="s">
        <v>84</v>
      </c>
      <c r="B253" s="77"/>
      <c r="C253" s="4">
        <v>4.1749999999999998</v>
      </c>
      <c r="D253" s="3">
        <f t="shared" si="39"/>
        <v>0</v>
      </c>
      <c r="E253" s="51">
        <f t="shared" si="40"/>
        <v>0.49299999999999999</v>
      </c>
      <c r="F253" s="18">
        <f t="shared" si="41"/>
        <v>0</v>
      </c>
      <c r="G253" s="4">
        <v>8.6839999999999993</v>
      </c>
      <c r="H253" s="39">
        <f t="shared" si="42"/>
        <v>0</v>
      </c>
      <c r="I253" s="52">
        <f t="shared" si="43"/>
        <v>0.72499999999999998</v>
      </c>
      <c r="J253" s="18">
        <f t="shared" si="44"/>
        <v>0</v>
      </c>
      <c r="K253" s="53">
        <f t="shared" si="45"/>
        <v>0.77</v>
      </c>
      <c r="L253" s="2"/>
      <c r="M253" s="2"/>
      <c r="N253" s="2"/>
      <c r="O253" s="2"/>
      <c r="P253" s="59">
        <v>0.49299999999999999</v>
      </c>
      <c r="Q253" s="59">
        <v>0.72499999999999998</v>
      </c>
      <c r="R253" s="55">
        <v>0.77</v>
      </c>
      <c r="S253" s="59">
        <v>0.56699999999999995</v>
      </c>
      <c r="T253" s="59">
        <v>0.83799999999999997</v>
      </c>
      <c r="U253" s="55">
        <v>0.89</v>
      </c>
      <c r="V253" s="4" t="str">
        <f t="shared" si="48"/>
        <v>Individual</v>
      </c>
      <c r="W253" s="4"/>
    </row>
    <row r="254" spans="1:23" s="16" customFormat="1" ht="12.75" customHeight="1" x14ac:dyDescent="0.4">
      <c r="A254" s="16" t="s">
        <v>3</v>
      </c>
      <c r="B254" s="16">
        <f t="shared" ref="B254" si="52">SUM(B239:B253)</f>
        <v>0</v>
      </c>
      <c r="D254" s="16">
        <f t="shared" ref="D254" si="53">SUM(D239:D253)</f>
        <v>0</v>
      </c>
      <c r="F254" s="16">
        <f t="shared" ref="F254" si="54">SUM(F239:F253)</f>
        <v>0</v>
      </c>
      <c r="H254" s="40">
        <f t="shared" ref="H254" si="55">SUM(H239:H253)</f>
        <v>0</v>
      </c>
      <c r="J254" s="16">
        <f t="shared" ref="J254" si="56">SUM(J239:J253)</f>
        <v>0</v>
      </c>
      <c r="K254" s="41"/>
      <c r="L254" s="2" t="s">
        <v>16</v>
      </c>
      <c r="M254" s="2"/>
      <c r="N254" s="2"/>
      <c r="O254" s="47">
        <f>ROUND(H257,Rounding_decimals)</f>
        <v>0</v>
      </c>
      <c r="R254" s="60"/>
      <c r="U254" s="60"/>
    </row>
    <row r="255" spans="1:23" s="5" customFormat="1" ht="12.75" customHeight="1" x14ac:dyDescent="0.4">
      <c r="B255" s="18"/>
      <c r="C255" s="17"/>
      <c r="D255" s="42" t="s">
        <v>52</v>
      </c>
      <c r="F255" s="43" t="s">
        <v>53</v>
      </c>
      <c r="G255" s="17"/>
      <c r="H255" s="17" t="s">
        <v>54</v>
      </c>
      <c r="I255" s="17"/>
      <c r="J255" s="43" t="s">
        <v>55</v>
      </c>
      <c r="K255" s="44"/>
      <c r="L255" s="2"/>
      <c r="M255" s="2"/>
      <c r="N255" s="2"/>
      <c r="O255" s="48"/>
      <c r="R255" s="61"/>
      <c r="U255" s="61"/>
    </row>
    <row r="256" spans="1:23" ht="12.75" customHeight="1" x14ac:dyDescent="0.4">
      <c r="L256" s="2" t="s">
        <v>17</v>
      </c>
      <c r="M256" s="2"/>
      <c r="N256" s="2"/>
      <c r="O256" s="47">
        <f>IF(O246=0,0,O246/(N246-O252))</f>
        <v>0</v>
      </c>
    </row>
    <row r="257" spans="1:15" ht="12.75" customHeight="1" x14ac:dyDescent="0.4">
      <c r="B257" s="2"/>
      <c r="C257" s="3" t="s">
        <v>56</v>
      </c>
      <c r="H257" s="47">
        <f t="shared" ref="H257" si="57">IFERROR(IF(F254+J254=0,0,(F254+J254)/(D254+H254)),0)</f>
        <v>0</v>
      </c>
      <c r="L257" s="2" t="s">
        <v>18</v>
      </c>
      <c r="M257" s="2"/>
      <c r="N257" s="2"/>
      <c r="O257" s="2"/>
    </row>
    <row r="258" spans="1:15" ht="12.75" customHeight="1" x14ac:dyDescent="0.4">
      <c r="L258" s="2"/>
      <c r="M258" s="2"/>
      <c r="N258" s="2"/>
      <c r="O258" s="2"/>
    </row>
    <row r="259" spans="1:15" ht="12.75" customHeight="1" x14ac:dyDescent="0.4">
      <c r="L259" s="2" t="s">
        <v>19</v>
      </c>
      <c r="M259" s="2"/>
      <c r="N259" s="2"/>
      <c r="O259" s="63"/>
    </row>
    <row r="260" spans="1:15" ht="12.75" customHeight="1" x14ac:dyDescent="0.4">
      <c r="A260" s="19" t="s">
        <v>131</v>
      </c>
      <c r="L260" s="2" t="s">
        <v>32</v>
      </c>
      <c r="M260" s="2"/>
      <c r="N260" s="2"/>
      <c r="O260" s="24" t="str">
        <f>IF(AND(O256&lt;O254,O259&gt;500),"Proceed","Stop")</f>
        <v>Stop</v>
      </c>
    </row>
    <row r="261" spans="1:15" ht="12.75" customHeight="1" x14ac:dyDescent="0.4">
      <c r="A261" s="19" t="s">
        <v>71</v>
      </c>
      <c r="L261" s="2"/>
      <c r="M261" s="2"/>
      <c r="N261" s="2"/>
      <c r="O261" s="2"/>
    </row>
    <row r="262" spans="1:15" ht="12.75" customHeight="1" x14ac:dyDescent="0.4">
      <c r="A262" s="19" t="s">
        <v>85</v>
      </c>
      <c r="L262" s="2" t="s">
        <v>20</v>
      </c>
      <c r="M262" s="2"/>
      <c r="N262" s="2"/>
      <c r="O262" s="45" t="str">
        <f>IF(O260="Proceed",IF(O259&gt;9999,0,IF(O259&gt;4999,0.05,IF(O259&gt;2499,0.075,IF(O259&gt;999,0.1,IF(NOT(O259&lt;500),0.15,"N/A"))))),"N/A")</f>
        <v>N/A</v>
      </c>
    </row>
    <row r="263" spans="1:15" ht="12.75" customHeight="1" x14ac:dyDescent="0.4">
      <c r="A263" s="2" t="s">
        <v>40</v>
      </c>
      <c r="L263" s="2"/>
      <c r="M263" s="2"/>
      <c r="N263" s="2"/>
      <c r="O263" s="2"/>
    </row>
    <row r="264" spans="1:15" ht="12.75" customHeight="1" x14ac:dyDescent="0.4">
      <c r="A264" s="19" t="s">
        <v>86</v>
      </c>
      <c r="L264" s="2" t="s">
        <v>33</v>
      </c>
      <c r="M264" s="2"/>
      <c r="N264" s="2"/>
      <c r="O264" s="27" t="str">
        <f>IFERROR(ROUND(O256+O262,Rounding_decimals), "N/A")</f>
        <v>N/A</v>
      </c>
    </row>
    <row r="265" spans="1:15" ht="12.75" customHeight="1" x14ac:dyDescent="0.4">
      <c r="A265" s="19" t="s">
        <v>87</v>
      </c>
      <c r="L265" s="2" t="s">
        <v>34</v>
      </c>
      <c r="M265" s="2"/>
      <c r="N265" s="2"/>
      <c r="O265" s="2"/>
    </row>
    <row r="266" spans="1:15" ht="12.75" customHeight="1" x14ac:dyDescent="0.4">
      <c r="A266" s="2" t="s">
        <v>41</v>
      </c>
      <c r="K266" s="20"/>
      <c r="L266" s="2" t="s">
        <v>21</v>
      </c>
      <c r="M266" s="2"/>
      <c r="N266" s="2"/>
      <c r="O266" s="2" t="str">
        <f t="shared" ref="O266" si="58">IF(O264&lt;O254,"Proceed","Stop")</f>
        <v>Stop</v>
      </c>
    </row>
    <row r="267" spans="1:15" ht="12.75" customHeight="1" x14ac:dyDescent="0.4">
      <c r="A267" s="19" t="s">
        <v>88</v>
      </c>
      <c r="K267" s="21"/>
      <c r="L267" s="2"/>
      <c r="M267" s="2"/>
      <c r="N267" s="2"/>
      <c r="O267" s="2"/>
    </row>
    <row r="268" spans="1:15" ht="12.75" customHeight="1" x14ac:dyDescent="0.4">
      <c r="A268" s="2" t="s">
        <v>134</v>
      </c>
      <c r="L268" s="2" t="s">
        <v>22</v>
      </c>
      <c r="M268" s="2"/>
      <c r="N268" s="2"/>
      <c r="O268" s="3" t="str">
        <f t="shared" ref="O268" si="59">IF(O266="Proceed",(N246-O252)*O264,"N/A")</f>
        <v>N/A</v>
      </c>
    </row>
    <row r="269" spans="1:15" ht="12.75" customHeight="1" x14ac:dyDescent="0.4">
      <c r="L269" s="2" t="s">
        <v>23</v>
      </c>
      <c r="M269" s="2"/>
      <c r="N269" s="2"/>
      <c r="O269" s="2"/>
    </row>
    <row r="270" spans="1:15" ht="12.75" customHeight="1" x14ac:dyDescent="0.4">
      <c r="L270" s="2"/>
      <c r="M270" s="2"/>
      <c r="N270" s="2"/>
      <c r="O270" s="2"/>
    </row>
    <row r="271" spans="1:15" ht="12.75" customHeight="1" x14ac:dyDescent="0.4">
      <c r="L271" s="2" t="s">
        <v>24</v>
      </c>
      <c r="M271" s="2"/>
      <c r="N271" s="2"/>
      <c r="O271" s="3">
        <f>IFERROR((N246-O252)-(O268/O254),0)</f>
        <v>0</v>
      </c>
    </row>
    <row r="272" spans="1:15" ht="12.75" customHeight="1" x14ac:dyDescent="0.4">
      <c r="L272" s="2" t="s">
        <v>25</v>
      </c>
      <c r="M272" s="2"/>
      <c r="N272" s="2"/>
      <c r="O272" s="2"/>
    </row>
    <row r="273" spans="12:15" ht="12.75" customHeight="1" x14ac:dyDescent="0.4">
      <c r="L273" s="2"/>
      <c r="M273" s="2"/>
      <c r="N273" s="2"/>
      <c r="O273" s="2"/>
    </row>
    <row r="274" spans="12:15" ht="12.75" customHeight="1" x14ac:dyDescent="0.4">
      <c r="L274" s="2" t="s">
        <v>120</v>
      </c>
      <c r="M274" s="2"/>
      <c r="N274" s="2"/>
      <c r="O274" s="2"/>
    </row>
    <row r="275" spans="12:15" ht="12.75" customHeight="1" x14ac:dyDescent="0.4">
      <c r="L275" s="2" t="s">
        <v>121</v>
      </c>
      <c r="M275" s="2"/>
      <c r="N275" s="2"/>
      <c r="O275" s="2"/>
    </row>
    <row r="276" spans="12:15" ht="12.75" customHeight="1" x14ac:dyDescent="0.4">
      <c r="L276" s="2"/>
      <c r="M276" s="2"/>
      <c r="N276" s="2"/>
      <c r="O276" s="2"/>
    </row>
    <row r="277" spans="12:15" ht="12.75" customHeight="1" x14ac:dyDescent="0.4">
      <c r="L277" s="2"/>
      <c r="O277" s="2"/>
    </row>
    <row r="278" spans="12:15" ht="12.75" customHeight="1" x14ac:dyDescent="0.4">
      <c r="L278" s="2"/>
      <c r="M278" s="2" t="s">
        <v>26</v>
      </c>
      <c r="N278" s="2"/>
      <c r="O278" s="2"/>
    </row>
    <row r="279" spans="12:15" ht="12.75" customHeight="1" x14ac:dyDescent="0.4">
      <c r="L279" s="2"/>
      <c r="M279" s="2"/>
      <c r="N279" s="2"/>
      <c r="O279" s="2"/>
    </row>
    <row r="280" spans="12:15" ht="12.75" customHeight="1" x14ac:dyDescent="0.4">
      <c r="L280" s="2"/>
      <c r="M280" s="25" t="s">
        <v>4</v>
      </c>
      <c r="N280" s="26" t="s">
        <v>8</v>
      </c>
      <c r="O280" s="2"/>
    </row>
    <row r="281" spans="12:15" ht="12.75" customHeight="1" x14ac:dyDescent="0.4">
      <c r="L281" s="2"/>
      <c r="M281" s="25"/>
      <c r="N281" s="26"/>
      <c r="O281" s="2"/>
    </row>
    <row r="282" spans="12:15" ht="12.75" customHeight="1" x14ac:dyDescent="0.4">
      <c r="L282" s="2"/>
      <c r="M282" s="2" t="s">
        <v>36</v>
      </c>
      <c r="N282" s="27">
        <v>0</v>
      </c>
      <c r="O282" s="2"/>
    </row>
    <row r="283" spans="12:15" ht="12.75" customHeight="1" x14ac:dyDescent="0.4">
      <c r="L283" s="2"/>
      <c r="M283" s="2" t="s">
        <v>37</v>
      </c>
      <c r="N283" s="27">
        <v>0.05</v>
      </c>
      <c r="O283" s="2"/>
    </row>
    <row r="284" spans="12:15" ht="12.75" customHeight="1" x14ac:dyDescent="0.4">
      <c r="L284" s="2"/>
      <c r="M284" s="2" t="s">
        <v>38</v>
      </c>
      <c r="N284" s="27">
        <v>7.4999999999999997E-2</v>
      </c>
      <c r="O284" s="2"/>
    </row>
    <row r="285" spans="12:15" ht="12.75" customHeight="1" x14ac:dyDescent="0.4">
      <c r="L285" s="2"/>
      <c r="M285" s="2" t="s">
        <v>39</v>
      </c>
      <c r="N285" s="27">
        <v>0.1</v>
      </c>
      <c r="O285" s="2"/>
    </row>
    <row r="286" spans="12:15" ht="12.75" customHeight="1" x14ac:dyDescent="0.4">
      <c r="L286" s="2"/>
      <c r="M286" s="2" t="s">
        <v>5</v>
      </c>
      <c r="N286" s="27">
        <v>0.15</v>
      </c>
      <c r="O286" s="2"/>
    </row>
    <row r="287" spans="12:15" ht="12.75" customHeight="1" x14ac:dyDescent="0.4">
      <c r="L287" s="2"/>
      <c r="M287" s="2" t="s">
        <v>35</v>
      </c>
      <c r="N287" s="27" t="s">
        <v>27</v>
      </c>
      <c r="O287" s="2"/>
    </row>
    <row r="288" spans="12:15" ht="12.75" customHeight="1" x14ac:dyDescent="0.4">
      <c r="L288" s="2"/>
      <c r="M288" s="2"/>
      <c r="N288" s="2"/>
      <c r="O288" s="2"/>
    </row>
    <row r="289" spans="1:21" ht="12.75" customHeight="1" x14ac:dyDescent="0.4">
      <c r="M289" s="2"/>
      <c r="N289" s="2"/>
      <c r="O289" s="2"/>
    </row>
    <row r="290" spans="1:21" ht="12.75" customHeight="1" x14ac:dyDescent="0.4">
      <c r="L290" s="19" t="s">
        <v>131</v>
      </c>
      <c r="M290" s="2"/>
      <c r="N290" s="2"/>
      <c r="O290" s="2"/>
    </row>
    <row r="291" spans="1:21" ht="12.75" customHeight="1" x14ac:dyDescent="0.4">
      <c r="L291" s="19" t="s">
        <v>75</v>
      </c>
      <c r="M291" s="2"/>
      <c r="N291" s="2"/>
      <c r="O291" s="2"/>
    </row>
    <row r="292" spans="1:21" ht="12.75" customHeight="1" x14ac:dyDescent="0.4">
      <c r="L292" s="19" t="s">
        <v>76</v>
      </c>
      <c r="M292" s="2"/>
      <c r="N292" s="2"/>
      <c r="O292" s="2"/>
    </row>
    <row r="293" spans="1:21" ht="12.75" customHeight="1" x14ac:dyDescent="0.4">
      <c r="L293" s="2" t="s">
        <v>77</v>
      </c>
      <c r="M293" s="2"/>
      <c r="N293" s="2"/>
      <c r="O293" s="2"/>
    </row>
    <row r="294" spans="1:21" ht="12.75" customHeight="1" x14ac:dyDescent="0.4">
      <c r="L294" s="2" t="s">
        <v>78</v>
      </c>
      <c r="M294" s="2"/>
      <c r="N294" s="2"/>
      <c r="O294" s="20"/>
    </row>
    <row r="295" spans="1:21" ht="12.75" customHeight="1" x14ac:dyDescent="0.4">
      <c r="L295" s="2" t="s">
        <v>79</v>
      </c>
      <c r="M295" s="2"/>
      <c r="N295" s="2"/>
      <c r="O295" s="21"/>
    </row>
    <row r="296" spans="1:21" ht="12.75" customHeight="1" x14ac:dyDescent="0.4">
      <c r="L296" s="2" t="s">
        <v>80</v>
      </c>
      <c r="M296" s="2"/>
      <c r="N296" s="2"/>
      <c r="O296" s="2"/>
    </row>
    <row r="297" spans="1:21" ht="12.75" customHeight="1" x14ac:dyDescent="0.4">
      <c r="L297" s="2"/>
      <c r="M297" s="2"/>
      <c r="N297" s="2"/>
      <c r="O297" s="2"/>
    </row>
    <row r="298" spans="1:21" ht="12.75" customHeight="1" x14ac:dyDescent="0.4">
      <c r="L298" s="2"/>
      <c r="M298" s="2"/>
      <c r="N298" s="2"/>
      <c r="O298" s="2"/>
    </row>
    <row r="299" spans="1:21" ht="12.75" customHeight="1" x14ac:dyDescent="0.4">
      <c r="L299" s="2"/>
      <c r="M299" s="2"/>
      <c r="N299" s="2"/>
      <c r="O299" s="2"/>
    </row>
    <row r="300" spans="1:21" s="66" customFormat="1" ht="12.75" customHeight="1" x14ac:dyDescent="0.3">
      <c r="A300" s="69" t="s">
        <v>137</v>
      </c>
      <c r="B300" s="70"/>
      <c r="C300" s="67"/>
      <c r="D300" s="71"/>
      <c r="F300" s="72"/>
      <c r="G300" s="67"/>
      <c r="H300" s="67"/>
      <c r="I300" s="67"/>
      <c r="J300" s="72"/>
      <c r="K300" s="68"/>
      <c r="L300" s="69" t="s">
        <v>137</v>
      </c>
      <c r="R300" s="73"/>
      <c r="U300" s="73"/>
    </row>
    <row r="301" spans="1:21" ht="12.75" customHeight="1" x14ac:dyDescent="0.4">
      <c r="A301" s="2" t="s">
        <v>65</v>
      </c>
      <c r="L301" s="2" t="s">
        <v>65</v>
      </c>
      <c r="M301" s="2"/>
      <c r="N301" s="2"/>
      <c r="O301" s="2"/>
    </row>
    <row r="302" spans="1:21" ht="12.75" customHeight="1" x14ac:dyDescent="0.4">
      <c r="A302" s="1" t="s">
        <v>67</v>
      </c>
      <c r="L302" s="1" t="s">
        <v>68</v>
      </c>
      <c r="M302" s="2"/>
      <c r="N302" s="2"/>
      <c r="O302" s="2"/>
    </row>
    <row r="303" spans="1:21" ht="12.75" customHeight="1" x14ac:dyDescent="0.4">
      <c r="A303" s="1" t="str">
        <f>Summary!A320&amp;" "&amp;Summary!B320</f>
        <v xml:space="preserve"> </v>
      </c>
      <c r="L303" s="1" t="str">
        <f>Summary!A320&amp;" "&amp;Summary!B320</f>
        <v xml:space="preserve"> </v>
      </c>
      <c r="M303" s="2"/>
      <c r="N303" s="2"/>
      <c r="O303" s="2"/>
    </row>
    <row r="304" spans="1:21" ht="12.75" customHeight="1" x14ac:dyDescent="0.4">
      <c r="L304" s="2"/>
      <c r="M304" s="2"/>
      <c r="N304" s="2"/>
      <c r="O304" s="2"/>
    </row>
    <row r="305" spans="1:23" ht="12.75" customHeight="1" x14ac:dyDescent="0.4">
      <c r="L305" s="2"/>
      <c r="M305" s="2"/>
      <c r="N305" s="2"/>
      <c r="O305" s="2"/>
    </row>
    <row r="306" spans="1:23" ht="12.75" customHeight="1" x14ac:dyDescent="0.4">
      <c r="A306" s="6" t="s">
        <v>11</v>
      </c>
      <c r="B306" s="14">
        <f>Summary!$B$6</f>
        <v>0</v>
      </c>
      <c r="C306" s="2"/>
      <c r="E306" s="6"/>
      <c r="F306" s="2"/>
      <c r="L306" s="6" t="s">
        <v>11</v>
      </c>
      <c r="M306" s="14">
        <f>Summary!$B$6</f>
        <v>0</v>
      </c>
      <c r="N306" s="5"/>
      <c r="O306" s="5"/>
    </row>
    <row r="307" spans="1:23" ht="12.75" customHeight="1" x14ac:dyDescent="0.4">
      <c r="A307" s="6" t="s">
        <v>6</v>
      </c>
      <c r="B307" s="22">
        <f>Summary!$B$7</f>
        <v>0</v>
      </c>
      <c r="C307" s="2"/>
      <c r="E307" s="6"/>
      <c r="F307" s="4"/>
      <c r="I307" s="6"/>
      <c r="K307" s="7"/>
      <c r="L307" s="6" t="s">
        <v>6</v>
      </c>
      <c r="M307" s="22">
        <f>Summary!$B$7</f>
        <v>0</v>
      </c>
      <c r="N307" s="5"/>
      <c r="O307" s="5"/>
    </row>
    <row r="308" spans="1:23" ht="12.75" customHeight="1" x14ac:dyDescent="0.4">
      <c r="A308" s="2" t="s">
        <v>69</v>
      </c>
      <c r="B308" s="62" t="s">
        <v>90</v>
      </c>
      <c r="C308" s="2"/>
      <c r="F308" s="3"/>
      <c r="I308" s="6"/>
      <c r="L308" s="2" t="s">
        <v>69</v>
      </c>
      <c r="M308" s="4" t="str">
        <f>Refunds!B308</f>
        <v>Individual</v>
      </c>
      <c r="N308" s="5"/>
      <c r="O308" s="5"/>
    </row>
    <row r="309" spans="1:23" ht="12.75" customHeight="1" x14ac:dyDescent="0.4">
      <c r="A309" s="6" t="s">
        <v>70</v>
      </c>
      <c r="B309" s="62" t="s">
        <v>110</v>
      </c>
      <c r="C309" s="2"/>
      <c r="F309" s="3"/>
      <c r="G309" s="2"/>
      <c r="H309" s="2"/>
      <c r="I309" s="7"/>
      <c r="J309" s="7"/>
      <c r="K309" s="7"/>
      <c r="L309" s="6" t="s">
        <v>70</v>
      </c>
      <c r="M309" s="22" t="str">
        <f>Refunds!B309</f>
        <v>F</v>
      </c>
      <c r="N309" s="5"/>
      <c r="O309" s="5"/>
    </row>
    <row r="310" spans="1:23" ht="12.75" customHeight="1" x14ac:dyDescent="0.4">
      <c r="A310" s="2" t="s">
        <v>148</v>
      </c>
      <c r="B310" s="62" t="s">
        <v>146</v>
      </c>
      <c r="J310" s="4"/>
      <c r="L310" s="6" t="s">
        <v>148</v>
      </c>
      <c r="M310" s="22" t="str">
        <f>B310</f>
        <v>1990 Standardized</v>
      </c>
      <c r="N310" s="5"/>
      <c r="O310" s="5"/>
    </row>
    <row r="311" spans="1:23" ht="12.75" customHeight="1" x14ac:dyDescent="0.4">
      <c r="J311" s="4"/>
      <c r="L311" s="2"/>
      <c r="M311" s="2"/>
      <c r="N311" s="2"/>
      <c r="O311" s="2"/>
    </row>
    <row r="312" spans="1:23" s="23" customFormat="1" ht="52.5" x14ac:dyDescent="0.4">
      <c r="A312" s="23" t="s">
        <v>81</v>
      </c>
      <c r="B312" s="29" t="s">
        <v>82</v>
      </c>
      <c r="C312" s="30" t="s">
        <v>44</v>
      </c>
      <c r="D312" s="31" t="s">
        <v>48</v>
      </c>
      <c r="E312" s="23" t="s">
        <v>45</v>
      </c>
      <c r="F312" s="32" t="s">
        <v>49</v>
      </c>
      <c r="G312" s="30" t="s">
        <v>46</v>
      </c>
      <c r="H312" s="30" t="s">
        <v>50</v>
      </c>
      <c r="I312" s="30" t="s">
        <v>47</v>
      </c>
      <c r="J312" s="32" t="s">
        <v>51</v>
      </c>
      <c r="K312" s="33" t="s">
        <v>83</v>
      </c>
      <c r="L312" s="5"/>
      <c r="M312" s="5"/>
      <c r="N312" s="23" t="s">
        <v>72</v>
      </c>
      <c r="O312" s="23" t="s">
        <v>73</v>
      </c>
      <c r="P312" s="56" t="s">
        <v>57</v>
      </c>
      <c r="Q312" s="56" t="s">
        <v>58</v>
      </c>
      <c r="R312" s="57" t="s">
        <v>59</v>
      </c>
      <c r="S312" s="56" t="s">
        <v>60</v>
      </c>
      <c r="T312" s="56" t="s">
        <v>61</v>
      </c>
      <c r="U312" s="57" t="s">
        <v>62</v>
      </c>
      <c r="V312" s="23" t="s">
        <v>126</v>
      </c>
    </row>
    <row r="313" spans="1:23" s="26" customFormat="1" ht="12.75" customHeight="1" x14ac:dyDescent="0.4">
      <c r="B313" s="34"/>
      <c r="C313" s="35"/>
      <c r="D313" s="36"/>
      <c r="F313" s="37"/>
      <c r="G313" s="35"/>
      <c r="H313" s="35"/>
      <c r="I313" s="35"/>
      <c r="J313" s="37"/>
      <c r="K313" s="38"/>
      <c r="L313" s="2"/>
      <c r="M313" s="2"/>
      <c r="N313" s="2"/>
      <c r="O313" s="2"/>
      <c r="R313" s="58"/>
      <c r="U313" s="58"/>
    </row>
    <row r="314" spans="1:23" ht="12.75" customHeight="1" x14ac:dyDescent="0.4">
      <c r="A314" s="2">
        <v>1</v>
      </c>
      <c r="B314" s="77"/>
      <c r="C314" s="4">
        <v>2.77</v>
      </c>
      <c r="D314" s="3">
        <f t="shared" ref="D314:D328" si="60">B314*C314</f>
        <v>0</v>
      </c>
      <c r="E314" s="51">
        <f t="shared" ref="E314:E328" si="61">IF(OR(V314="Individual",V314="Individual Select",V314="Group Mass-Marketed",V314="Group Select Mass-Marketed"),P314,IF(OR(V314="Group",V314="Group Select"),S314,"N/A"))</f>
        <v>0.442</v>
      </c>
      <c r="F314" s="18">
        <f t="shared" ref="F314:F328" si="62">IFERROR(D314*E314,"N/A")</f>
        <v>0</v>
      </c>
      <c r="G314" s="4">
        <v>0</v>
      </c>
      <c r="H314" s="39">
        <f t="shared" ref="H314:H328" si="63">B314*G314</f>
        <v>0</v>
      </c>
      <c r="I314" s="52">
        <f t="shared" ref="I314:I328" si="64">IF(OR(V314="Individual",V314="Individual Select",V314="Group Mass-Marketed",V314="Group Select Mass-Marketed"),Q314,IF(OR(V314="Group",V314="Group Select"),T314,"N/A"))</f>
        <v>0</v>
      </c>
      <c r="J314" s="18">
        <f t="shared" ref="J314:J328" si="65">IFERROR(H314*I314, "N/A")</f>
        <v>0</v>
      </c>
      <c r="K314" s="53">
        <f t="shared" ref="K314:K328" si="66">IF(OR(V314="Individual",V314="Individual Select",V314="Group Mass-Marketed",V314="Group Select Mass-Marketed"),R314,IF(OR(V314="Group",V314="Group Select"),U314,"N/A"))</f>
        <v>0.4</v>
      </c>
      <c r="L314" s="2" t="s">
        <v>12</v>
      </c>
      <c r="M314" s="2"/>
      <c r="N314" s="2"/>
      <c r="O314" s="2"/>
      <c r="P314" s="59">
        <v>0.442</v>
      </c>
      <c r="Q314" s="59">
        <v>0</v>
      </c>
      <c r="R314" s="55">
        <v>0.4</v>
      </c>
      <c r="S314" s="59">
        <v>0.50700000000000001</v>
      </c>
      <c r="T314" s="59">
        <v>0</v>
      </c>
      <c r="U314" s="55">
        <v>0.46</v>
      </c>
      <c r="V314" s="4" t="str">
        <f t="shared" ref="V314" si="67">B308</f>
        <v>Individual</v>
      </c>
      <c r="W314" s="4"/>
    </row>
    <row r="315" spans="1:23" ht="12.75" customHeight="1" x14ac:dyDescent="0.4">
      <c r="A315" s="2">
        <f t="shared" ref="A315:A327" si="68">A314+1</f>
        <v>2</v>
      </c>
      <c r="B315" s="77"/>
      <c r="C315" s="4">
        <v>4.1749999999999998</v>
      </c>
      <c r="D315" s="3">
        <f t="shared" si="60"/>
        <v>0</v>
      </c>
      <c r="E315" s="51">
        <f t="shared" si="61"/>
        <v>0.49299999999999999</v>
      </c>
      <c r="F315" s="18">
        <f t="shared" si="62"/>
        <v>0</v>
      </c>
      <c r="G315" s="4">
        <v>0</v>
      </c>
      <c r="H315" s="39">
        <f t="shared" si="63"/>
        <v>0</v>
      </c>
      <c r="I315" s="52">
        <f t="shared" si="64"/>
        <v>0</v>
      </c>
      <c r="J315" s="18">
        <f t="shared" si="65"/>
        <v>0</v>
      </c>
      <c r="K315" s="53">
        <f t="shared" si="66"/>
        <v>0.55000000000000004</v>
      </c>
      <c r="L315" s="2" t="s">
        <v>28</v>
      </c>
      <c r="M315" s="2"/>
      <c r="N315" s="77"/>
      <c r="O315" s="77"/>
      <c r="P315" s="59">
        <v>0.49299999999999999</v>
      </c>
      <c r="Q315" s="59">
        <v>0</v>
      </c>
      <c r="R315" s="55">
        <v>0.55000000000000004</v>
      </c>
      <c r="S315" s="59">
        <v>0.56699999999999995</v>
      </c>
      <c r="T315" s="59">
        <v>0</v>
      </c>
      <c r="U315" s="55">
        <v>0.63</v>
      </c>
      <c r="V315" s="4" t="str">
        <f t="shared" ref="V315:V328" si="69">V314</f>
        <v>Individual</v>
      </c>
      <c r="W315" s="4"/>
    </row>
    <row r="316" spans="1:23" ht="12.75" customHeight="1" x14ac:dyDescent="0.4">
      <c r="A316" s="2">
        <f t="shared" si="68"/>
        <v>3</v>
      </c>
      <c r="B316" s="77"/>
      <c r="C316" s="4">
        <v>4.1749999999999998</v>
      </c>
      <c r="D316" s="3">
        <f t="shared" si="60"/>
        <v>0</v>
      </c>
      <c r="E316" s="51">
        <f t="shared" si="61"/>
        <v>0.49299999999999999</v>
      </c>
      <c r="F316" s="18">
        <f t="shared" si="62"/>
        <v>0</v>
      </c>
      <c r="G316" s="4">
        <v>1.194</v>
      </c>
      <c r="H316" s="39">
        <f t="shared" si="63"/>
        <v>0</v>
      </c>
      <c r="I316" s="52">
        <f t="shared" si="64"/>
        <v>0.65900000000000003</v>
      </c>
      <c r="J316" s="18">
        <f t="shared" si="65"/>
        <v>0</v>
      </c>
      <c r="K316" s="53">
        <f t="shared" si="66"/>
        <v>0.65</v>
      </c>
      <c r="L316" s="2" t="s">
        <v>74</v>
      </c>
      <c r="M316" s="2"/>
      <c r="N316" s="77"/>
      <c r="O316" s="77"/>
      <c r="P316" s="59">
        <v>0.49299999999999999</v>
      </c>
      <c r="Q316" s="59">
        <v>0.65900000000000003</v>
      </c>
      <c r="R316" s="55">
        <v>0.65</v>
      </c>
      <c r="S316" s="59">
        <v>0.56699999999999995</v>
      </c>
      <c r="T316" s="59">
        <v>0.75900000000000001</v>
      </c>
      <c r="U316" s="55">
        <v>0.75</v>
      </c>
      <c r="V316" s="4" t="str">
        <f t="shared" si="69"/>
        <v>Individual</v>
      </c>
      <c r="W316" s="4"/>
    </row>
    <row r="317" spans="1:23" ht="12.75" customHeight="1" x14ac:dyDescent="0.4">
      <c r="A317" s="2">
        <f t="shared" si="68"/>
        <v>4</v>
      </c>
      <c r="B317" s="77"/>
      <c r="C317" s="4">
        <v>4.1749999999999998</v>
      </c>
      <c r="D317" s="3">
        <f t="shared" si="60"/>
        <v>0</v>
      </c>
      <c r="E317" s="51">
        <f t="shared" si="61"/>
        <v>0.49299999999999999</v>
      </c>
      <c r="F317" s="18">
        <f t="shared" si="62"/>
        <v>0</v>
      </c>
      <c r="G317" s="4">
        <v>2.2450000000000001</v>
      </c>
      <c r="H317" s="39">
        <f t="shared" si="63"/>
        <v>0</v>
      </c>
      <c r="I317" s="52">
        <f t="shared" si="64"/>
        <v>0.66900000000000004</v>
      </c>
      <c r="J317" s="18">
        <f t="shared" si="65"/>
        <v>0</v>
      </c>
      <c r="K317" s="53">
        <f t="shared" si="66"/>
        <v>0.67</v>
      </c>
      <c r="L317" s="2" t="s">
        <v>31</v>
      </c>
      <c r="M317" s="2"/>
      <c r="N317" s="3">
        <f t="shared" ref="N317:O317" si="70">N315-N316</f>
        <v>0</v>
      </c>
      <c r="O317" s="3">
        <f t="shared" si="70"/>
        <v>0</v>
      </c>
      <c r="P317" s="59">
        <v>0.49299999999999999</v>
      </c>
      <c r="Q317" s="59">
        <v>0.66900000000000004</v>
      </c>
      <c r="R317" s="55">
        <v>0.67</v>
      </c>
      <c r="S317" s="59">
        <v>0.56699999999999995</v>
      </c>
      <c r="T317" s="59">
        <v>0.77100000000000002</v>
      </c>
      <c r="U317" s="55">
        <v>0.77</v>
      </c>
      <c r="V317" s="4" t="str">
        <f t="shared" si="69"/>
        <v>Individual</v>
      </c>
      <c r="W317" s="4"/>
    </row>
    <row r="318" spans="1:23" ht="12.75" customHeight="1" x14ac:dyDescent="0.4">
      <c r="A318" s="2">
        <f t="shared" si="68"/>
        <v>5</v>
      </c>
      <c r="B318" s="77"/>
      <c r="C318" s="4">
        <v>4.1749999999999998</v>
      </c>
      <c r="D318" s="3">
        <f t="shared" si="60"/>
        <v>0</v>
      </c>
      <c r="E318" s="51">
        <f t="shared" si="61"/>
        <v>0.49299999999999999</v>
      </c>
      <c r="F318" s="18">
        <f t="shared" si="62"/>
        <v>0</v>
      </c>
      <c r="G318" s="4">
        <v>3.17</v>
      </c>
      <c r="H318" s="39">
        <f t="shared" si="63"/>
        <v>0</v>
      </c>
      <c r="I318" s="52">
        <f t="shared" si="64"/>
        <v>0.67800000000000005</v>
      </c>
      <c r="J318" s="18">
        <f t="shared" si="65"/>
        <v>0</v>
      </c>
      <c r="K318" s="53">
        <f t="shared" si="66"/>
        <v>0.69</v>
      </c>
      <c r="L318" s="2"/>
      <c r="M318" s="2"/>
      <c r="N318" s="3"/>
      <c r="O318" s="3"/>
      <c r="P318" s="59">
        <v>0.49299999999999999</v>
      </c>
      <c r="Q318" s="59">
        <v>0.67800000000000005</v>
      </c>
      <c r="R318" s="55">
        <v>0.69</v>
      </c>
      <c r="S318" s="59">
        <v>0.56699999999999995</v>
      </c>
      <c r="T318" s="59">
        <v>0.78200000000000003</v>
      </c>
      <c r="U318" s="55">
        <v>0.8</v>
      </c>
      <c r="V318" s="4" t="str">
        <f t="shared" si="69"/>
        <v>Individual</v>
      </c>
      <c r="W318" s="4"/>
    </row>
    <row r="319" spans="1:23" ht="12.75" customHeight="1" x14ac:dyDescent="0.4">
      <c r="A319" s="2">
        <f t="shared" si="68"/>
        <v>6</v>
      </c>
      <c r="B319" s="77"/>
      <c r="C319" s="4">
        <v>4.1749999999999998</v>
      </c>
      <c r="D319" s="3">
        <f t="shared" si="60"/>
        <v>0</v>
      </c>
      <c r="E319" s="51">
        <f t="shared" si="61"/>
        <v>0.49299999999999999</v>
      </c>
      <c r="F319" s="18">
        <f t="shared" si="62"/>
        <v>0</v>
      </c>
      <c r="G319" s="4">
        <v>3.9980000000000002</v>
      </c>
      <c r="H319" s="39">
        <f t="shared" si="63"/>
        <v>0</v>
      </c>
      <c r="I319" s="52">
        <f t="shared" si="64"/>
        <v>0.68600000000000005</v>
      </c>
      <c r="J319" s="18">
        <f t="shared" si="65"/>
        <v>0</v>
      </c>
      <c r="K319" s="53">
        <f t="shared" si="66"/>
        <v>0.71</v>
      </c>
      <c r="L319" s="2" t="s">
        <v>30</v>
      </c>
      <c r="M319" s="2"/>
      <c r="N319" s="77"/>
      <c r="O319" s="77"/>
      <c r="P319" s="59">
        <v>0.49299999999999999</v>
      </c>
      <c r="Q319" s="59">
        <v>0.68600000000000005</v>
      </c>
      <c r="R319" s="55">
        <v>0.71</v>
      </c>
      <c r="S319" s="59">
        <v>0.56699999999999995</v>
      </c>
      <c r="T319" s="59">
        <v>0.79200000000000004</v>
      </c>
      <c r="U319" s="55">
        <v>0.82</v>
      </c>
      <c r="V319" s="4" t="str">
        <f t="shared" si="69"/>
        <v>Individual</v>
      </c>
      <c r="W319" s="4"/>
    </row>
    <row r="320" spans="1:23" ht="12.75" customHeight="1" x14ac:dyDescent="0.4">
      <c r="A320" s="2">
        <f t="shared" si="68"/>
        <v>7</v>
      </c>
      <c r="B320" s="77"/>
      <c r="C320" s="4">
        <v>4.1749999999999998</v>
      </c>
      <c r="D320" s="3">
        <f t="shared" si="60"/>
        <v>0</v>
      </c>
      <c r="E320" s="51">
        <f t="shared" si="61"/>
        <v>0.49299999999999999</v>
      </c>
      <c r="F320" s="18">
        <f t="shared" si="62"/>
        <v>0</v>
      </c>
      <c r="G320" s="4">
        <v>4.7539999999999996</v>
      </c>
      <c r="H320" s="39">
        <f t="shared" si="63"/>
        <v>0</v>
      </c>
      <c r="I320" s="52">
        <f t="shared" si="64"/>
        <v>0.69499999999999995</v>
      </c>
      <c r="J320" s="18">
        <f t="shared" si="65"/>
        <v>0</v>
      </c>
      <c r="K320" s="53">
        <f t="shared" si="66"/>
        <v>0.73</v>
      </c>
      <c r="L320" s="2"/>
      <c r="M320" s="2"/>
      <c r="N320" s="3"/>
      <c r="O320" s="3"/>
      <c r="P320" s="59">
        <v>0.49299999999999999</v>
      </c>
      <c r="Q320" s="59">
        <v>0.69499999999999995</v>
      </c>
      <c r="R320" s="55">
        <v>0.73</v>
      </c>
      <c r="S320" s="59">
        <v>0.56699999999999995</v>
      </c>
      <c r="T320" s="59">
        <v>0.80200000000000005</v>
      </c>
      <c r="U320" s="55">
        <v>0.84</v>
      </c>
      <c r="V320" s="4" t="str">
        <f t="shared" si="69"/>
        <v>Individual</v>
      </c>
      <c r="W320" s="4"/>
    </row>
    <row r="321" spans="1:23" ht="12.75" customHeight="1" x14ac:dyDescent="0.4">
      <c r="A321" s="2">
        <f t="shared" si="68"/>
        <v>8</v>
      </c>
      <c r="B321" s="77"/>
      <c r="C321" s="4">
        <v>4.1749999999999998</v>
      </c>
      <c r="D321" s="3">
        <f t="shared" si="60"/>
        <v>0</v>
      </c>
      <c r="E321" s="51">
        <f t="shared" si="61"/>
        <v>0.49299999999999999</v>
      </c>
      <c r="F321" s="18">
        <f t="shared" si="62"/>
        <v>0</v>
      </c>
      <c r="G321" s="4">
        <v>5.4450000000000003</v>
      </c>
      <c r="H321" s="39">
        <f t="shared" si="63"/>
        <v>0</v>
      </c>
      <c r="I321" s="52">
        <f t="shared" si="64"/>
        <v>0.70199999999999996</v>
      </c>
      <c r="J321" s="18">
        <f t="shared" si="65"/>
        <v>0</v>
      </c>
      <c r="K321" s="53">
        <f t="shared" si="66"/>
        <v>0.75</v>
      </c>
      <c r="L321" s="2" t="s">
        <v>13</v>
      </c>
      <c r="M321" s="2"/>
      <c r="N321" s="3">
        <f t="shared" ref="N321:O321" si="71">N317+N319</f>
        <v>0</v>
      </c>
      <c r="O321" s="3">
        <f t="shared" si="71"/>
        <v>0</v>
      </c>
      <c r="P321" s="59">
        <v>0.49299999999999999</v>
      </c>
      <c r="Q321" s="59">
        <v>0.70199999999999996</v>
      </c>
      <c r="R321" s="55">
        <v>0.75</v>
      </c>
      <c r="S321" s="59">
        <v>0.56699999999999995</v>
      </c>
      <c r="T321" s="59">
        <v>0.81100000000000005</v>
      </c>
      <c r="U321" s="55">
        <v>0.87</v>
      </c>
      <c r="V321" s="4" t="str">
        <f t="shared" si="69"/>
        <v>Individual</v>
      </c>
      <c r="W321" s="4"/>
    </row>
    <row r="322" spans="1:23" ht="12.75" customHeight="1" x14ac:dyDescent="0.4">
      <c r="A322" s="2">
        <f t="shared" si="68"/>
        <v>9</v>
      </c>
      <c r="B322" s="77"/>
      <c r="C322" s="4">
        <v>4.1749999999999998</v>
      </c>
      <c r="D322" s="3">
        <f t="shared" si="60"/>
        <v>0</v>
      </c>
      <c r="E322" s="51">
        <f t="shared" si="61"/>
        <v>0.49299999999999999</v>
      </c>
      <c r="F322" s="18">
        <f t="shared" si="62"/>
        <v>0</v>
      </c>
      <c r="G322" s="4">
        <v>6.0750000000000002</v>
      </c>
      <c r="H322" s="39">
        <f t="shared" si="63"/>
        <v>0</v>
      </c>
      <c r="I322" s="52">
        <f t="shared" si="64"/>
        <v>0.70799999999999996</v>
      </c>
      <c r="J322" s="18">
        <f t="shared" si="65"/>
        <v>0</v>
      </c>
      <c r="K322" s="53">
        <f t="shared" si="66"/>
        <v>0.76</v>
      </c>
      <c r="L322" s="2"/>
      <c r="M322" s="2"/>
      <c r="N322" s="2"/>
      <c r="O322" s="3"/>
      <c r="P322" s="59">
        <v>0.49299999999999999</v>
      </c>
      <c r="Q322" s="59">
        <v>0.70799999999999996</v>
      </c>
      <c r="R322" s="55">
        <v>0.76</v>
      </c>
      <c r="S322" s="59">
        <v>0.56699999999999995</v>
      </c>
      <c r="T322" s="59">
        <v>0.81799999999999995</v>
      </c>
      <c r="U322" s="55">
        <v>0.88</v>
      </c>
      <c r="V322" s="4" t="str">
        <f t="shared" si="69"/>
        <v>Individual</v>
      </c>
      <c r="W322" s="4"/>
    </row>
    <row r="323" spans="1:23" ht="12.75" customHeight="1" x14ac:dyDescent="0.4">
      <c r="A323" s="2">
        <f t="shared" si="68"/>
        <v>10</v>
      </c>
      <c r="B323" s="77"/>
      <c r="C323" s="4">
        <v>4.1749999999999998</v>
      </c>
      <c r="D323" s="3">
        <f t="shared" si="60"/>
        <v>0</v>
      </c>
      <c r="E323" s="51">
        <f t="shared" si="61"/>
        <v>0.49299999999999999</v>
      </c>
      <c r="F323" s="18">
        <f t="shared" si="62"/>
        <v>0</v>
      </c>
      <c r="G323" s="4">
        <v>6.65</v>
      </c>
      <c r="H323" s="39">
        <f t="shared" si="63"/>
        <v>0</v>
      </c>
      <c r="I323" s="52">
        <f t="shared" si="64"/>
        <v>0.71299999999999997</v>
      </c>
      <c r="J323" s="18">
        <f t="shared" si="65"/>
        <v>0</v>
      </c>
      <c r="K323" s="53">
        <f t="shared" si="66"/>
        <v>0.76</v>
      </c>
      <c r="L323" s="2" t="s">
        <v>14</v>
      </c>
      <c r="M323" s="2"/>
      <c r="N323" s="2"/>
      <c r="O323" s="63">
        <v>0</v>
      </c>
      <c r="P323" s="59">
        <v>0.49299999999999999</v>
      </c>
      <c r="Q323" s="59">
        <v>0.71299999999999997</v>
      </c>
      <c r="R323" s="55">
        <v>0.76</v>
      </c>
      <c r="S323" s="59">
        <v>0.56699999999999995</v>
      </c>
      <c r="T323" s="59">
        <v>0.82399999999999995</v>
      </c>
      <c r="U323" s="55">
        <v>0.88</v>
      </c>
      <c r="V323" s="4" t="str">
        <f t="shared" si="69"/>
        <v>Individual</v>
      </c>
      <c r="W323" s="4"/>
    </row>
    <row r="324" spans="1:23" ht="12.75" customHeight="1" x14ac:dyDescent="0.4">
      <c r="A324" s="2">
        <f t="shared" si="68"/>
        <v>11</v>
      </c>
      <c r="B324" s="77"/>
      <c r="C324" s="4">
        <v>4.1749999999999998</v>
      </c>
      <c r="D324" s="3">
        <f t="shared" si="60"/>
        <v>0</v>
      </c>
      <c r="E324" s="51">
        <f t="shared" si="61"/>
        <v>0.49299999999999999</v>
      </c>
      <c r="F324" s="18">
        <f t="shared" si="62"/>
        <v>0</v>
      </c>
      <c r="G324" s="4">
        <v>7.1760000000000002</v>
      </c>
      <c r="H324" s="39">
        <f t="shared" si="63"/>
        <v>0</v>
      </c>
      <c r="I324" s="52">
        <f t="shared" si="64"/>
        <v>0.71699999999999997</v>
      </c>
      <c r="J324" s="18">
        <f t="shared" si="65"/>
        <v>0</v>
      </c>
      <c r="K324" s="53">
        <f t="shared" si="66"/>
        <v>0.76</v>
      </c>
      <c r="L324" s="2"/>
      <c r="M324" s="2"/>
      <c r="N324" s="2"/>
      <c r="O324" s="3"/>
      <c r="P324" s="59">
        <v>0.49299999999999999</v>
      </c>
      <c r="Q324" s="59">
        <v>0.71699999999999997</v>
      </c>
      <c r="R324" s="55">
        <v>0.76</v>
      </c>
      <c r="S324" s="59">
        <v>0.56699999999999995</v>
      </c>
      <c r="T324" s="59">
        <v>0.82799999999999996</v>
      </c>
      <c r="U324" s="55">
        <v>0.88</v>
      </c>
      <c r="V324" s="4" t="str">
        <f t="shared" si="69"/>
        <v>Individual</v>
      </c>
      <c r="W324" s="4"/>
    </row>
    <row r="325" spans="1:23" ht="12.75" customHeight="1" x14ac:dyDescent="0.4">
      <c r="A325" s="2">
        <f t="shared" si="68"/>
        <v>12</v>
      </c>
      <c r="B325" s="77"/>
      <c r="C325" s="4">
        <v>4.1749999999999998</v>
      </c>
      <c r="D325" s="3">
        <f t="shared" si="60"/>
        <v>0</v>
      </c>
      <c r="E325" s="51">
        <f t="shared" si="61"/>
        <v>0.49299999999999999</v>
      </c>
      <c r="F325" s="18">
        <f t="shared" si="62"/>
        <v>0</v>
      </c>
      <c r="G325" s="4">
        <v>7.6550000000000002</v>
      </c>
      <c r="H325" s="39">
        <f t="shared" si="63"/>
        <v>0</v>
      </c>
      <c r="I325" s="52">
        <f t="shared" si="64"/>
        <v>0.72</v>
      </c>
      <c r="J325" s="18">
        <f t="shared" si="65"/>
        <v>0</v>
      </c>
      <c r="K325" s="53">
        <f t="shared" si="66"/>
        <v>0.77</v>
      </c>
      <c r="L325" s="2" t="s">
        <v>29</v>
      </c>
      <c r="M325" s="2"/>
      <c r="N325" s="2"/>
      <c r="O325" s="63">
        <v>0</v>
      </c>
      <c r="P325" s="59">
        <v>0.49299999999999999</v>
      </c>
      <c r="Q325" s="59">
        <v>0.72</v>
      </c>
      <c r="R325" s="55">
        <v>0.77</v>
      </c>
      <c r="S325" s="59">
        <v>0.56699999999999995</v>
      </c>
      <c r="T325" s="59">
        <v>0.83099999999999996</v>
      </c>
      <c r="U325" s="55">
        <v>0.88</v>
      </c>
      <c r="V325" s="4" t="str">
        <f t="shared" si="69"/>
        <v>Individual</v>
      </c>
      <c r="W325" s="4"/>
    </row>
    <row r="326" spans="1:23" ht="12.75" customHeight="1" x14ac:dyDescent="0.4">
      <c r="A326" s="2">
        <f t="shared" si="68"/>
        <v>13</v>
      </c>
      <c r="B326" s="77"/>
      <c r="C326" s="4">
        <v>4.1749999999999998</v>
      </c>
      <c r="D326" s="3">
        <f t="shared" si="60"/>
        <v>0</v>
      </c>
      <c r="E326" s="51">
        <f t="shared" si="61"/>
        <v>0.49299999999999999</v>
      </c>
      <c r="F326" s="18">
        <f t="shared" si="62"/>
        <v>0</v>
      </c>
      <c r="G326" s="4">
        <v>8.093</v>
      </c>
      <c r="H326" s="39">
        <f t="shared" si="63"/>
        <v>0</v>
      </c>
      <c r="I326" s="52">
        <f t="shared" si="64"/>
        <v>0.72299999999999998</v>
      </c>
      <c r="J326" s="18">
        <f t="shared" si="65"/>
        <v>0</v>
      </c>
      <c r="K326" s="53">
        <f t="shared" si="66"/>
        <v>0.77</v>
      </c>
      <c r="L326" s="2"/>
      <c r="M326" s="2"/>
      <c r="N326" s="2"/>
      <c r="O326" s="3"/>
      <c r="P326" s="59">
        <v>0.49299999999999999</v>
      </c>
      <c r="Q326" s="59">
        <v>0.72299999999999998</v>
      </c>
      <c r="R326" s="55">
        <v>0.77</v>
      </c>
      <c r="S326" s="59">
        <v>0.56699999999999995</v>
      </c>
      <c r="T326" s="59">
        <v>0.83399999999999996</v>
      </c>
      <c r="U326" s="55">
        <v>0.89</v>
      </c>
      <c r="V326" s="4" t="str">
        <f t="shared" si="69"/>
        <v>Individual</v>
      </c>
      <c r="W326" s="4"/>
    </row>
    <row r="327" spans="1:23" ht="12.75" customHeight="1" x14ac:dyDescent="0.4">
      <c r="A327" s="2">
        <f t="shared" si="68"/>
        <v>14</v>
      </c>
      <c r="B327" s="77"/>
      <c r="C327" s="4">
        <v>4.1749999999999998</v>
      </c>
      <c r="D327" s="3">
        <f t="shared" si="60"/>
        <v>0</v>
      </c>
      <c r="E327" s="51">
        <f t="shared" si="61"/>
        <v>0.49299999999999999</v>
      </c>
      <c r="F327" s="18">
        <f t="shared" si="62"/>
        <v>0</v>
      </c>
      <c r="G327" s="4">
        <v>8.4930000000000003</v>
      </c>
      <c r="H327" s="39">
        <f t="shared" si="63"/>
        <v>0</v>
      </c>
      <c r="I327" s="52">
        <f t="shared" si="64"/>
        <v>0.72499999999999998</v>
      </c>
      <c r="J327" s="18">
        <f t="shared" si="65"/>
        <v>0</v>
      </c>
      <c r="K327" s="53">
        <f t="shared" si="66"/>
        <v>0.77</v>
      </c>
      <c r="L327" s="2" t="s">
        <v>15</v>
      </c>
      <c r="M327" s="2"/>
      <c r="N327" s="2"/>
      <c r="O327" s="3">
        <f t="shared" ref="O327" si="72">O323+O325</f>
        <v>0</v>
      </c>
      <c r="P327" s="59">
        <v>0.49299999999999999</v>
      </c>
      <c r="Q327" s="59">
        <v>0.72499999999999998</v>
      </c>
      <c r="R327" s="55">
        <v>0.77</v>
      </c>
      <c r="S327" s="59">
        <v>0.56699999999999995</v>
      </c>
      <c r="T327" s="59">
        <v>0.83699999999999997</v>
      </c>
      <c r="U327" s="55">
        <v>0.89</v>
      </c>
      <c r="V327" s="4" t="str">
        <f t="shared" si="69"/>
        <v>Individual</v>
      </c>
      <c r="W327" s="4"/>
    </row>
    <row r="328" spans="1:23" ht="12.75" customHeight="1" x14ac:dyDescent="0.4">
      <c r="A328" s="13" t="s">
        <v>84</v>
      </c>
      <c r="B328" s="77"/>
      <c r="C328" s="4">
        <v>4.1749999999999998</v>
      </c>
      <c r="D328" s="3">
        <f t="shared" si="60"/>
        <v>0</v>
      </c>
      <c r="E328" s="51">
        <f t="shared" si="61"/>
        <v>0.49299999999999999</v>
      </c>
      <c r="F328" s="18">
        <f t="shared" si="62"/>
        <v>0</v>
      </c>
      <c r="G328" s="4">
        <v>8.6839999999999993</v>
      </c>
      <c r="H328" s="39">
        <f t="shared" si="63"/>
        <v>0</v>
      </c>
      <c r="I328" s="52">
        <f t="shared" si="64"/>
        <v>0.72499999999999998</v>
      </c>
      <c r="J328" s="18">
        <f t="shared" si="65"/>
        <v>0</v>
      </c>
      <c r="K328" s="53">
        <f t="shared" si="66"/>
        <v>0.77</v>
      </c>
      <c r="L328" s="2"/>
      <c r="M328" s="2"/>
      <c r="N328" s="2"/>
      <c r="O328" s="2"/>
      <c r="P328" s="59">
        <v>0.49299999999999999</v>
      </c>
      <c r="Q328" s="59">
        <v>0.72499999999999998</v>
      </c>
      <c r="R328" s="55">
        <v>0.77</v>
      </c>
      <c r="S328" s="59">
        <v>0.56699999999999995</v>
      </c>
      <c r="T328" s="59">
        <v>0.83799999999999997</v>
      </c>
      <c r="U328" s="55">
        <v>0.89</v>
      </c>
      <c r="V328" s="4" t="str">
        <f t="shared" si="69"/>
        <v>Individual</v>
      </c>
      <c r="W328" s="4"/>
    </row>
    <row r="329" spans="1:23" s="16" customFormat="1" ht="12.75" customHeight="1" x14ac:dyDescent="0.4">
      <c r="A329" s="16" t="s">
        <v>3</v>
      </c>
      <c r="B329" s="16">
        <f t="shared" ref="B329" si="73">SUM(B314:B328)</f>
        <v>0</v>
      </c>
      <c r="D329" s="16">
        <f t="shared" ref="D329" si="74">SUM(D314:D328)</f>
        <v>0</v>
      </c>
      <c r="F329" s="16">
        <f t="shared" ref="F329" si="75">SUM(F314:F328)</f>
        <v>0</v>
      </c>
      <c r="H329" s="40">
        <f t="shared" ref="H329" si="76">SUM(H314:H328)</f>
        <v>0</v>
      </c>
      <c r="J329" s="16">
        <f t="shared" ref="J329" si="77">SUM(J314:J328)</f>
        <v>0</v>
      </c>
      <c r="K329" s="41"/>
      <c r="L329" s="2" t="s">
        <v>16</v>
      </c>
      <c r="M329" s="2"/>
      <c r="N329" s="2"/>
      <c r="O329" s="47">
        <f>ROUND(H332,Rounding_decimals)</f>
        <v>0</v>
      </c>
      <c r="R329" s="60"/>
      <c r="U329" s="60"/>
    </row>
    <row r="330" spans="1:23" s="5" customFormat="1" ht="12.75" customHeight="1" x14ac:dyDescent="0.4">
      <c r="B330" s="18"/>
      <c r="C330" s="17"/>
      <c r="D330" s="42" t="s">
        <v>52</v>
      </c>
      <c r="F330" s="43" t="s">
        <v>53</v>
      </c>
      <c r="G330" s="17"/>
      <c r="H330" s="17" t="s">
        <v>54</v>
      </c>
      <c r="I330" s="17"/>
      <c r="J330" s="43" t="s">
        <v>55</v>
      </c>
      <c r="K330" s="44"/>
      <c r="L330" s="2"/>
      <c r="M330" s="2"/>
      <c r="N330" s="2"/>
      <c r="O330" s="48"/>
      <c r="R330" s="61"/>
      <c r="U330" s="61"/>
    </row>
    <row r="331" spans="1:23" ht="12.75" customHeight="1" x14ac:dyDescent="0.4">
      <c r="L331" s="2" t="s">
        <v>17</v>
      </c>
      <c r="M331" s="2"/>
      <c r="N331" s="2"/>
      <c r="O331" s="47">
        <f>IF(O321=0,0,O321/(N321-O327))</f>
        <v>0</v>
      </c>
    </row>
    <row r="332" spans="1:23" ht="12.75" customHeight="1" x14ac:dyDescent="0.4">
      <c r="B332" s="2"/>
      <c r="C332" s="3" t="s">
        <v>56</v>
      </c>
      <c r="H332" s="47">
        <f t="shared" ref="H332" si="78">IFERROR(IF(F329+J329=0,0,(F329+J329)/(D329+H329)),0)</f>
        <v>0</v>
      </c>
      <c r="L332" s="2" t="s">
        <v>18</v>
      </c>
      <c r="M332" s="2"/>
      <c r="N332" s="2"/>
      <c r="O332" s="2"/>
    </row>
    <row r="333" spans="1:23" ht="12.75" customHeight="1" x14ac:dyDescent="0.4">
      <c r="L333" s="2"/>
      <c r="M333" s="2"/>
      <c r="N333" s="2"/>
      <c r="O333" s="2"/>
    </row>
    <row r="334" spans="1:23" ht="12.75" customHeight="1" x14ac:dyDescent="0.4">
      <c r="L334" s="2" t="s">
        <v>19</v>
      </c>
      <c r="M334" s="2"/>
      <c r="N334" s="2"/>
      <c r="O334" s="63"/>
    </row>
    <row r="335" spans="1:23" ht="12.75" customHeight="1" x14ac:dyDescent="0.4">
      <c r="A335" s="19" t="s">
        <v>131</v>
      </c>
      <c r="L335" s="2" t="s">
        <v>32</v>
      </c>
      <c r="M335" s="2"/>
      <c r="N335" s="2"/>
      <c r="O335" s="24" t="str">
        <f>IF(AND(O331&lt;O329,O334&gt;500),"Proceed","Stop")</f>
        <v>Stop</v>
      </c>
    </row>
    <row r="336" spans="1:23" ht="12.75" customHeight="1" x14ac:dyDescent="0.4">
      <c r="A336" s="19" t="s">
        <v>71</v>
      </c>
      <c r="L336" s="2"/>
      <c r="M336" s="2"/>
      <c r="N336" s="2"/>
      <c r="O336" s="2"/>
    </row>
    <row r="337" spans="1:15" ht="12.75" customHeight="1" x14ac:dyDescent="0.4">
      <c r="A337" s="19" t="s">
        <v>85</v>
      </c>
      <c r="L337" s="2" t="s">
        <v>20</v>
      </c>
      <c r="M337" s="2"/>
      <c r="N337" s="2"/>
      <c r="O337" s="45" t="str">
        <f>IF(O335="Proceed",IF(O334&gt;9999,0,IF(O334&gt;4999,0.05,IF(O334&gt;2499,0.075,IF(O334&gt;999,0.1,IF(NOT(O334&lt;500),0.15,"N/A"))))),"N/A")</f>
        <v>N/A</v>
      </c>
    </row>
    <row r="338" spans="1:15" ht="12.75" customHeight="1" x14ac:dyDescent="0.4">
      <c r="A338" s="2" t="s">
        <v>40</v>
      </c>
      <c r="L338" s="2"/>
      <c r="M338" s="2"/>
      <c r="N338" s="2"/>
      <c r="O338" s="2"/>
    </row>
    <row r="339" spans="1:15" ht="12.75" customHeight="1" x14ac:dyDescent="0.4">
      <c r="A339" s="19" t="s">
        <v>86</v>
      </c>
      <c r="L339" s="2" t="s">
        <v>33</v>
      </c>
      <c r="M339" s="2"/>
      <c r="N339" s="2"/>
      <c r="O339" s="27" t="str">
        <f>IFERROR(ROUND(O331+O337,Rounding_decimals), "N/A")</f>
        <v>N/A</v>
      </c>
    </row>
    <row r="340" spans="1:15" ht="12.75" customHeight="1" x14ac:dyDescent="0.4">
      <c r="A340" s="19" t="s">
        <v>87</v>
      </c>
      <c r="L340" s="2" t="s">
        <v>34</v>
      </c>
      <c r="M340" s="2"/>
      <c r="N340" s="2"/>
      <c r="O340" s="2"/>
    </row>
    <row r="341" spans="1:15" ht="12.75" customHeight="1" x14ac:dyDescent="0.4">
      <c r="A341" s="2" t="s">
        <v>41</v>
      </c>
      <c r="K341" s="20"/>
      <c r="L341" s="2" t="s">
        <v>21</v>
      </c>
      <c r="M341" s="2"/>
      <c r="N341" s="2"/>
      <c r="O341" s="2" t="str">
        <f t="shared" ref="O341" si="79">IF(O339&lt;O329,"Proceed","Stop")</f>
        <v>Stop</v>
      </c>
    </row>
    <row r="342" spans="1:15" ht="12.75" customHeight="1" x14ac:dyDescent="0.4">
      <c r="A342" s="19" t="s">
        <v>88</v>
      </c>
      <c r="K342" s="21"/>
      <c r="L342" s="2"/>
      <c r="M342" s="2"/>
      <c r="N342" s="2"/>
      <c r="O342" s="2"/>
    </row>
    <row r="343" spans="1:15" ht="12.75" customHeight="1" x14ac:dyDescent="0.4">
      <c r="A343" s="2" t="s">
        <v>134</v>
      </c>
      <c r="L343" s="2" t="s">
        <v>22</v>
      </c>
      <c r="M343" s="2"/>
      <c r="N343" s="2"/>
      <c r="O343" s="3" t="str">
        <f t="shared" ref="O343" si="80">IF(O341="Proceed",(N321-O327)*O339,"N/A")</f>
        <v>N/A</v>
      </c>
    </row>
    <row r="344" spans="1:15" ht="12.75" customHeight="1" x14ac:dyDescent="0.4">
      <c r="L344" s="2" t="s">
        <v>23</v>
      </c>
      <c r="M344" s="2"/>
      <c r="N344" s="2"/>
      <c r="O344" s="2"/>
    </row>
    <row r="345" spans="1:15" ht="12.75" customHeight="1" x14ac:dyDescent="0.4">
      <c r="L345" s="2"/>
      <c r="M345" s="2"/>
      <c r="N345" s="2"/>
      <c r="O345" s="2"/>
    </row>
    <row r="346" spans="1:15" ht="12.75" customHeight="1" x14ac:dyDescent="0.4">
      <c r="L346" s="2" t="s">
        <v>24</v>
      </c>
      <c r="M346" s="2"/>
      <c r="N346" s="2"/>
      <c r="O346" s="3">
        <f>IFERROR((N321-O327)-(O343/O329),0)</f>
        <v>0</v>
      </c>
    </row>
    <row r="347" spans="1:15" ht="12.75" customHeight="1" x14ac:dyDescent="0.4">
      <c r="L347" s="2" t="s">
        <v>25</v>
      </c>
      <c r="M347" s="2"/>
      <c r="N347" s="2"/>
      <c r="O347" s="2"/>
    </row>
    <row r="348" spans="1:15" ht="12.75" customHeight="1" x14ac:dyDescent="0.4">
      <c r="L348" s="2"/>
      <c r="M348" s="2"/>
      <c r="N348" s="2"/>
      <c r="O348" s="2"/>
    </row>
    <row r="349" spans="1:15" ht="12.75" customHeight="1" x14ac:dyDescent="0.4">
      <c r="L349" s="2" t="s">
        <v>120</v>
      </c>
      <c r="M349" s="2"/>
      <c r="N349" s="2"/>
      <c r="O349" s="2"/>
    </row>
    <row r="350" spans="1:15" ht="12.75" customHeight="1" x14ac:dyDescent="0.4">
      <c r="L350" s="2" t="s">
        <v>121</v>
      </c>
      <c r="M350" s="2"/>
      <c r="N350" s="2"/>
      <c r="O350" s="2"/>
    </row>
    <row r="351" spans="1:15" ht="12.75" customHeight="1" x14ac:dyDescent="0.4">
      <c r="L351" s="2"/>
      <c r="M351" s="2"/>
      <c r="N351" s="2"/>
      <c r="O351" s="2"/>
    </row>
    <row r="352" spans="1:15" ht="12.75" customHeight="1" x14ac:dyDescent="0.4">
      <c r="L352" s="2"/>
      <c r="O352" s="2"/>
    </row>
    <row r="353" spans="12:15" ht="12.75" customHeight="1" x14ac:dyDescent="0.4">
      <c r="L353" s="2"/>
      <c r="M353" s="2" t="s">
        <v>26</v>
      </c>
      <c r="N353" s="2"/>
      <c r="O353" s="2"/>
    </row>
    <row r="354" spans="12:15" ht="12.75" customHeight="1" x14ac:dyDescent="0.4">
      <c r="L354" s="2"/>
      <c r="M354" s="2"/>
      <c r="N354" s="2"/>
      <c r="O354" s="2"/>
    </row>
    <row r="355" spans="12:15" ht="12.75" customHeight="1" x14ac:dyDescent="0.4">
      <c r="L355" s="2"/>
      <c r="M355" s="25" t="s">
        <v>4</v>
      </c>
      <c r="N355" s="26" t="s">
        <v>8</v>
      </c>
      <c r="O355" s="2"/>
    </row>
    <row r="356" spans="12:15" ht="12.75" customHeight="1" x14ac:dyDescent="0.4">
      <c r="L356" s="2"/>
      <c r="M356" s="25"/>
      <c r="N356" s="26"/>
      <c r="O356" s="2"/>
    </row>
    <row r="357" spans="12:15" ht="12.75" customHeight="1" x14ac:dyDescent="0.4">
      <c r="L357" s="2"/>
      <c r="M357" s="2" t="s">
        <v>36</v>
      </c>
      <c r="N357" s="27">
        <v>0</v>
      </c>
      <c r="O357" s="2"/>
    </row>
    <row r="358" spans="12:15" ht="12.75" customHeight="1" x14ac:dyDescent="0.4">
      <c r="L358" s="2"/>
      <c r="M358" s="2" t="s">
        <v>37</v>
      </c>
      <c r="N358" s="27">
        <v>0.05</v>
      </c>
      <c r="O358" s="2"/>
    </row>
    <row r="359" spans="12:15" ht="12.75" customHeight="1" x14ac:dyDescent="0.4">
      <c r="L359" s="2"/>
      <c r="M359" s="2" t="s">
        <v>38</v>
      </c>
      <c r="N359" s="27">
        <v>7.4999999999999997E-2</v>
      </c>
      <c r="O359" s="2"/>
    </row>
    <row r="360" spans="12:15" ht="12.75" customHeight="1" x14ac:dyDescent="0.4">
      <c r="L360" s="2"/>
      <c r="M360" s="2" t="s">
        <v>39</v>
      </c>
      <c r="N360" s="27">
        <v>0.1</v>
      </c>
      <c r="O360" s="2"/>
    </row>
    <row r="361" spans="12:15" ht="12.75" customHeight="1" x14ac:dyDescent="0.4">
      <c r="L361" s="2"/>
      <c r="M361" s="2" t="s">
        <v>5</v>
      </c>
      <c r="N361" s="27">
        <v>0.15</v>
      </c>
      <c r="O361" s="2"/>
    </row>
    <row r="362" spans="12:15" ht="12.75" customHeight="1" x14ac:dyDescent="0.4">
      <c r="L362" s="2"/>
      <c r="M362" s="2" t="s">
        <v>35</v>
      </c>
      <c r="N362" s="27" t="s">
        <v>27</v>
      </c>
      <c r="O362" s="2"/>
    </row>
    <row r="363" spans="12:15" ht="12.75" customHeight="1" x14ac:dyDescent="0.4">
      <c r="L363" s="2"/>
      <c r="M363" s="2"/>
      <c r="N363" s="2"/>
      <c r="O363" s="2"/>
    </row>
    <row r="364" spans="12:15" ht="12.75" customHeight="1" x14ac:dyDescent="0.4">
      <c r="M364" s="2"/>
      <c r="N364" s="2"/>
      <c r="O364" s="2"/>
    </row>
    <row r="365" spans="12:15" ht="12.75" customHeight="1" x14ac:dyDescent="0.4">
      <c r="L365" s="19" t="s">
        <v>131</v>
      </c>
      <c r="M365" s="2"/>
      <c r="N365" s="2"/>
      <c r="O365" s="2"/>
    </row>
    <row r="366" spans="12:15" ht="12.75" customHeight="1" x14ac:dyDescent="0.4">
      <c r="L366" s="19" t="s">
        <v>75</v>
      </c>
      <c r="M366" s="2"/>
      <c r="N366" s="2"/>
      <c r="O366" s="2"/>
    </row>
    <row r="367" spans="12:15" ht="12.75" customHeight="1" x14ac:dyDescent="0.4">
      <c r="L367" s="19" t="s">
        <v>76</v>
      </c>
      <c r="M367" s="2"/>
      <c r="N367" s="2"/>
      <c r="O367" s="2"/>
    </row>
    <row r="368" spans="12:15" ht="12.75" customHeight="1" x14ac:dyDescent="0.4">
      <c r="L368" s="2" t="s">
        <v>77</v>
      </c>
      <c r="M368" s="2"/>
      <c r="N368" s="2"/>
      <c r="O368" s="2"/>
    </row>
    <row r="369" spans="1:21" ht="12.75" customHeight="1" x14ac:dyDescent="0.4">
      <c r="L369" s="2" t="s">
        <v>78</v>
      </c>
      <c r="M369" s="2"/>
      <c r="N369" s="2"/>
      <c r="O369" s="20"/>
    </row>
    <row r="370" spans="1:21" ht="12.75" customHeight="1" x14ac:dyDescent="0.4">
      <c r="L370" s="2" t="s">
        <v>79</v>
      </c>
      <c r="M370" s="2"/>
      <c r="N370" s="2"/>
      <c r="O370" s="21"/>
    </row>
    <row r="371" spans="1:21" ht="12.75" customHeight="1" x14ac:dyDescent="0.4">
      <c r="L371" s="2" t="s">
        <v>80</v>
      </c>
      <c r="M371" s="2"/>
      <c r="N371" s="2"/>
      <c r="O371" s="2"/>
    </row>
    <row r="372" spans="1:21" ht="12.75" customHeight="1" x14ac:dyDescent="0.4">
      <c r="L372" s="2"/>
      <c r="M372" s="2"/>
      <c r="N372" s="2"/>
      <c r="O372" s="2"/>
    </row>
    <row r="373" spans="1:21" ht="12.75" customHeight="1" x14ac:dyDescent="0.4">
      <c r="L373" s="2"/>
      <c r="M373" s="2"/>
      <c r="N373" s="2"/>
      <c r="O373" s="2"/>
    </row>
    <row r="374" spans="1:21" ht="12.75" customHeight="1" x14ac:dyDescent="0.4">
      <c r="L374" s="2"/>
      <c r="M374" s="2"/>
      <c r="N374" s="2"/>
      <c r="O374" s="2"/>
    </row>
    <row r="375" spans="1:21" s="66" customFormat="1" ht="12.75" customHeight="1" x14ac:dyDescent="0.3">
      <c r="A375" s="69" t="s">
        <v>137</v>
      </c>
      <c r="B375" s="70"/>
      <c r="C375" s="67"/>
      <c r="D375" s="71"/>
      <c r="F375" s="72"/>
      <c r="G375" s="67"/>
      <c r="H375" s="67"/>
      <c r="I375" s="67"/>
      <c r="J375" s="72"/>
      <c r="K375" s="68"/>
      <c r="L375" s="69" t="s">
        <v>137</v>
      </c>
      <c r="R375" s="73"/>
      <c r="U375" s="73"/>
    </row>
    <row r="376" spans="1:21" ht="12.75" customHeight="1" x14ac:dyDescent="0.4">
      <c r="A376" s="2" t="s">
        <v>65</v>
      </c>
      <c r="L376" s="2" t="s">
        <v>65</v>
      </c>
      <c r="M376" s="2"/>
      <c r="N376" s="2"/>
      <c r="O376" s="2"/>
    </row>
    <row r="377" spans="1:21" ht="12.75" customHeight="1" x14ac:dyDescent="0.4">
      <c r="A377" s="1" t="s">
        <v>67</v>
      </c>
      <c r="L377" s="1" t="s">
        <v>68</v>
      </c>
      <c r="M377" s="2"/>
      <c r="N377" s="2"/>
      <c r="O377" s="2"/>
    </row>
    <row r="378" spans="1:21" ht="12.75" customHeight="1" x14ac:dyDescent="0.4">
      <c r="A378" s="1" t="str">
        <f>Summary!A395&amp;" "&amp;Summary!B395</f>
        <v xml:space="preserve"> </v>
      </c>
      <c r="L378" s="1" t="str">
        <f>Summary!A395&amp;" "&amp;Summary!B395</f>
        <v xml:space="preserve"> </v>
      </c>
      <c r="M378" s="2"/>
      <c r="N378" s="2"/>
      <c r="O378" s="2"/>
    </row>
    <row r="379" spans="1:21" ht="12.75" customHeight="1" x14ac:dyDescent="0.4">
      <c r="L379" s="2"/>
      <c r="M379" s="2"/>
      <c r="N379" s="2"/>
      <c r="O379" s="2"/>
    </row>
    <row r="380" spans="1:21" ht="12.75" customHeight="1" x14ac:dyDescent="0.4">
      <c r="L380" s="2"/>
      <c r="M380" s="2"/>
      <c r="N380" s="2"/>
      <c r="O380" s="2"/>
    </row>
    <row r="381" spans="1:21" ht="12.75" customHeight="1" x14ac:dyDescent="0.4">
      <c r="A381" s="6" t="s">
        <v>11</v>
      </c>
      <c r="B381" s="14">
        <f>Summary!$B$6</f>
        <v>0</v>
      </c>
      <c r="C381" s="2"/>
      <c r="E381" s="6"/>
      <c r="F381" s="2"/>
      <c r="L381" s="6" t="s">
        <v>11</v>
      </c>
      <c r="M381" s="14">
        <f>Summary!$B$6</f>
        <v>0</v>
      </c>
      <c r="N381" s="5"/>
      <c r="O381" s="5"/>
    </row>
    <row r="382" spans="1:21" ht="12.75" customHeight="1" x14ac:dyDescent="0.4">
      <c r="A382" s="6" t="s">
        <v>6</v>
      </c>
      <c r="B382" s="22">
        <f>Summary!$B$7</f>
        <v>0</v>
      </c>
      <c r="C382" s="2"/>
      <c r="E382" s="6"/>
      <c r="F382" s="4"/>
      <c r="I382" s="6"/>
      <c r="K382" s="7"/>
      <c r="L382" s="6" t="s">
        <v>6</v>
      </c>
      <c r="M382" s="22">
        <f>Summary!$B$7</f>
        <v>0</v>
      </c>
      <c r="N382" s="5"/>
      <c r="O382" s="5"/>
    </row>
    <row r="383" spans="1:21" ht="12.75" customHeight="1" x14ac:dyDescent="0.4">
      <c r="A383" s="2" t="s">
        <v>69</v>
      </c>
      <c r="B383" s="62" t="s">
        <v>90</v>
      </c>
      <c r="C383" s="2"/>
      <c r="F383" s="3"/>
      <c r="I383" s="6"/>
      <c r="L383" s="2" t="s">
        <v>69</v>
      </c>
      <c r="M383" s="4" t="str">
        <f>Refunds!B383</f>
        <v>Individual</v>
      </c>
      <c r="N383" s="5"/>
      <c r="O383" s="5"/>
    </row>
    <row r="384" spans="1:21" ht="12.75" customHeight="1" x14ac:dyDescent="0.4">
      <c r="A384" s="6" t="s">
        <v>70</v>
      </c>
      <c r="B384" s="62" t="s">
        <v>113</v>
      </c>
      <c r="C384" s="2"/>
      <c r="F384" s="3"/>
      <c r="G384" s="2"/>
      <c r="H384" s="2"/>
      <c r="I384" s="7"/>
      <c r="J384" s="7"/>
      <c r="K384" s="7"/>
      <c r="L384" s="6" t="s">
        <v>70</v>
      </c>
      <c r="M384" s="22" t="str">
        <f>Refunds!B384</f>
        <v>G</v>
      </c>
      <c r="N384" s="5"/>
      <c r="O384" s="5"/>
    </row>
    <row r="385" spans="1:23" ht="12.75" customHeight="1" x14ac:dyDescent="0.4">
      <c r="A385" s="2" t="s">
        <v>148</v>
      </c>
      <c r="B385" s="62" t="s">
        <v>146</v>
      </c>
      <c r="J385" s="4"/>
      <c r="L385" s="6" t="s">
        <v>148</v>
      </c>
      <c r="M385" s="22" t="str">
        <f>B385</f>
        <v>1990 Standardized</v>
      </c>
      <c r="N385" s="5"/>
      <c r="O385" s="5"/>
    </row>
    <row r="386" spans="1:23" ht="12.75" customHeight="1" x14ac:dyDescent="0.4">
      <c r="J386" s="4"/>
      <c r="L386" s="2"/>
      <c r="M386" s="2"/>
      <c r="N386" s="2"/>
      <c r="O386" s="2"/>
    </row>
    <row r="387" spans="1:23" s="23" customFormat="1" ht="52.5" x14ac:dyDescent="0.4">
      <c r="A387" s="23" t="s">
        <v>81</v>
      </c>
      <c r="B387" s="29" t="s">
        <v>82</v>
      </c>
      <c r="C387" s="30" t="s">
        <v>44</v>
      </c>
      <c r="D387" s="31" t="s">
        <v>48</v>
      </c>
      <c r="E387" s="23" t="s">
        <v>45</v>
      </c>
      <c r="F387" s="32" t="s">
        <v>49</v>
      </c>
      <c r="G387" s="30" t="s">
        <v>46</v>
      </c>
      <c r="H387" s="30" t="s">
        <v>50</v>
      </c>
      <c r="I387" s="30" t="s">
        <v>47</v>
      </c>
      <c r="J387" s="32" t="s">
        <v>51</v>
      </c>
      <c r="K387" s="33" t="s">
        <v>83</v>
      </c>
      <c r="L387" s="5"/>
      <c r="M387" s="5"/>
      <c r="N387" s="23" t="s">
        <v>72</v>
      </c>
      <c r="O387" s="23" t="s">
        <v>73</v>
      </c>
      <c r="P387" s="56" t="s">
        <v>57</v>
      </c>
      <c r="Q387" s="56" t="s">
        <v>58</v>
      </c>
      <c r="R387" s="57" t="s">
        <v>59</v>
      </c>
      <c r="S387" s="56" t="s">
        <v>60</v>
      </c>
      <c r="T387" s="56" t="s">
        <v>61</v>
      </c>
      <c r="U387" s="57" t="s">
        <v>62</v>
      </c>
      <c r="V387" s="23" t="s">
        <v>126</v>
      </c>
    </row>
    <row r="388" spans="1:23" s="26" customFormat="1" ht="12.75" customHeight="1" x14ac:dyDescent="0.4">
      <c r="B388" s="34"/>
      <c r="C388" s="35"/>
      <c r="D388" s="36"/>
      <c r="F388" s="37"/>
      <c r="G388" s="35"/>
      <c r="H388" s="35"/>
      <c r="I388" s="35"/>
      <c r="J388" s="37"/>
      <c r="K388" s="38"/>
      <c r="L388" s="2"/>
      <c r="M388" s="2"/>
      <c r="N388" s="2"/>
      <c r="O388" s="2"/>
      <c r="R388" s="58"/>
      <c r="U388" s="58"/>
    </row>
    <row r="389" spans="1:23" ht="12.75" customHeight="1" x14ac:dyDescent="0.4">
      <c r="A389" s="2">
        <v>1</v>
      </c>
      <c r="B389" s="77"/>
      <c r="C389" s="4">
        <v>2.77</v>
      </c>
      <c r="D389" s="3">
        <f t="shared" ref="D389:D403" si="81">B389*C389</f>
        <v>0</v>
      </c>
      <c r="E389" s="51">
        <f t="shared" ref="E389:E403" si="82">IF(OR(V389="Individual",V389="Individual Select",V389="Group Mass-Marketed",V389="Group Select Mass-Marketed"),P389,IF(OR(V389="Group",V389="Group Select"),S389,"N/A"))</f>
        <v>0.442</v>
      </c>
      <c r="F389" s="18">
        <f t="shared" ref="F389:F403" si="83">IFERROR(D389*E389,"N/A")</f>
        <v>0</v>
      </c>
      <c r="G389" s="4">
        <v>0</v>
      </c>
      <c r="H389" s="39">
        <f t="shared" ref="H389:H403" si="84">B389*G389</f>
        <v>0</v>
      </c>
      <c r="I389" s="52">
        <f t="shared" ref="I389:I403" si="85">IF(OR(V389="Individual",V389="Individual Select",V389="Group Mass-Marketed",V389="Group Select Mass-Marketed"),Q389,IF(OR(V389="Group",V389="Group Select"),T389,"N/A"))</f>
        <v>0</v>
      </c>
      <c r="J389" s="18">
        <f t="shared" ref="J389:J403" si="86">IFERROR(H389*I389, "N/A")</f>
        <v>0</v>
      </c>
      <c r="K389" s="53">
        <f t="shared" ref="K389:K403" si="87">IF(OR(V389="Individual",V389="Individual Select",V389="Group Mass-Marketed",V389="Group Select Mass-Marketed"),R389,IF(OR(V389="Group",V389="Group Select"),U389,"N/A"))</f>
        <v>0.4</v>
      </c>
      <c r="L389" s="2" t="s">
        <v>12</v>
      </c>
      <c r="M389" s="2"/>
      <c r="N389" s="2"/>
      <c r="O389" s="2"/>
      <c r="P389" s="59">
        <v>0.442</v>
      </c>
      <c r="Q389" s="59">
        <v>0</v>
      </c>
      <c r="R389" s="55">
        <v>0.4</v>
      </c>
      <c r="S389" s="59">
        <v>0.50700000000000001</v>
      </c>
      <c r="T389" s="59">
        <v>0</v>
      </c>
      <c r="U389" s="55">
        <v>0.46</v>
      </c>
      <c r="V389" s="4" t="str">
        <f t="shared" ref="V389" si="88">B383</f>
        <v>Individual</v>
      </c>
      <c r="W389" s="4"/>
    </row>
    <row r="390" spans="1:23" ht="12.75" customHeight="1" x14ac:dyDescent="0.4">
      <c r="A390" s="2">
        <f t="shared" ref="A390:A402" si="89">A389+1</f>
        <v>2</v>
      </c>
      <c r="B390" s="77"/>
      <c r="C390" s="4">
        <v>4.1749999999999998</v>
      </c>
      <c r="D390" s="3">
        <f t="shared" si="81"/>
        <v>0</v>
      </c>
      <c r="E390" s="51">
        <f t="shared" si="82"/>
        <v>0.49299999999999999</v>
      </c>
      <c r="F390" s="18">
        <f t="shared" si="83"/>
        <v>0</v>
      </c>
      <c r="G390" s="4">
        <v>0</v>
      </c>
      <c r="H390" s="39">
        <f t="shared" si="84"/>
        <v>0</v>
      </c>
      <c r="I390" s="52">
        <f t="shared" si="85"/>
        <v>0</v>
      </c>
      <c r="J390" s="18">
        <f t="shared" si="86"/>
        <v>0</v>
      </c>
      <c r="K390" s="53">
        <f t="shared" si="87"/>
        <v>0.55000000000000004</v>
      </c>
      <c r="L390" s="2" t="s">
        <v>28</v>
      </c>
      <c r="M390" s="2"/>
      <c r="N390" s="77"/>
      <c r="O390" s="77"/>
      <c r="P390" s="59">
        <v>0.49299999999999999</v>
      </c>
      <c r="Q390" s="59">
        <v>0</v>
      </c>
      <c r="R390" s="55">
        <v>0.55000000000000004</v>
      </c>
      <c r="S390" s="59">
        <v>0.56699999999999995</v>
      </c>
      <c r="T390" s="59">
        <v>0</v>
      </c>
      <c r="U390" s="55">
        <v>0.63</v>
      </c>
      <c r="V390" s="4" t="str">
        <f t="shared" ref="V390:V403" si="90">V389</f>
        <v>Individual</v>
      </c>
      <c r="W390" s="4"/>
    </row>
    <row r="391" spans="1:23" ht="12.75" customHeight="1" x14ac:dyDescent="0.4">
      <c r="A391" s="2">
        <f t="shared" si="89"/>
        <v>3</v>
      </c>
      <c r="B391" s="77"/>
      <c r="C391" s="4">
        <v>4.1749999999999998</v>
      </c>
      <c r="D391" s="3">
        <f t="shared" si="81"/>
        <v>0</v>
      </c>
      <c r="E391" s="51">
        <f t="shared" si="82"/>
        <v>0.49299999999999999</v>
      </c>
      <c r="F391" s="18">
        <f t="shared" si="83"/>
        <v>0</v>
      </c>
      <c r="G391" s="4">
        <v>1.194</v>
      </c>
      <c r="H391" s="39">
        <f t="shared" si="84"/>
        <v>0</v>
      </c>
      <c r="I391" s="52">
        <f t="shared" si="85"/>
        <v>0.65900000000000003</v>
      </c>
      <c r="J391" s="18">
        <f t="shared" si="86"/>
        <v>0</v>
      </c>
      <c r="K391" s="53">
        <f t="shared" si="87"/>
        <v>0.65</v>
      </c>
      <c r="L391" s="2" t="s">
        <v>74</v>
      </c>
      <c r="M391" s="2"/>
      <c r="N391" s="77"/>
      <c r="O391" s="77"/>
      <c r="P391" s="59">
        <v>0.49299999999999999</v>
      </c>
      <c r="Q391" s="59">
        <v>0.65900000000000003</v>
      </c>
      <c r="R391" s="55">
        <v>0.65</v>
      </c>
      <c r="S391" s="59">
        <v>0.56699999999999995</v>
      </c>
      <c r="T391" s="59">
        <v>0.75900000000000001</v>
      </c>
      <c r="U391" s="55">
        <v>0.75</v>
      </c>
      <c r="V391" s="4" t="str">
        <f t="shared" si="90"/>
        <v>Individual</v>
      </c>
      <c r="W391" s="4"/>
    </row>
    <row r="392" spans="1:23" ht="12.75" customHeight="1" x14ac:dyDescent="0.4">
      <c r="A392" s="2">
        <f t="shared" si="89"/>
        <v>4</v>
      </c>
      <c r="B392" s="77"/>
      <c r="C392" s="4">
        <v>4.1749999999999998</v>
      </c>
      <c r="D392" s="3">
        <f t="shared" si="81"/>
        <v>0</v>
      </c>
      <c r="E392" s="51">
        <f t="shared" si="82"/>
        <v>0.49299999999999999</v>
      </c>
      <c r="F392" s="18">
        <f t="shared" si="83"/>
        <v>0</v>
      </c>
      <c r="G392" s="4">
        <v>2.2450000000000001</v>
      </c>
      <c r="H392" s="39">
        <f t="shared" si="84"/>
        <v>0</v>
      </c>
      <c r="I392" s="52">
        <f t="shared" si="85"/>
        <v>0.66900000000000004</v>
      </c>
      <c r="J392" s="18">
        <f t="shared" si="86"/>
        <v>0</v>
      </c>
      <c r="K392" s="53">
        <f t="shared" si="87"/>
        <v>0.67</v>
      </c>
      <c r="L392" s="2" t="s">
        <v>31</v>
      </c>
      <c r="M392" s="2"/>
      <c r="N392" s="3">
        <f t="shared" ref="N392:O392" si="91">N390-N391</f>
        <v>0</v>
      </c>
      <c r="O392" s="3">
        <f t="shared" si="91"/>
        <v>0</v>
      </c>
      <c r="P392" s="59">
        <v>0.49299999999999999</v>
      </c>
      <c r="Q392" s="59">
        <v>0.66900000000000004</v>
      </c>
      <c r="R392" s="55">
        <v>0.67</v>
      </c>
      <c r="S392" s="59">
        <v>0.56699999999999995</v>
      </c>
      <c r="T392" s="59">
        <v>0.77100000000000002</v>
      </c>
      <c r="U392" s="55">
        <v>0.77</v>
      </c>
      <c r="V392" s="4" t="str">
        <f t="shared" si="90"/>
        <v>Individual</v>
      </c>
      <c r="W392" s="4"/>
    </row>
    <row r="393" spans="1:23" ht="12.75" customHeight="1" x14ac:dyDescent="0.4">
      <c r="A393" s="2">
        <f t="shared" si="89"/>
        <v>5</v>
      </c>
      <c r="B393" s="77"/>
      <c r="C393" s="4">
        <v>4.1749999999999998</v>
      </c>
      <c r="D393" s="3">
        <f t="shared" si="81"/>
        <v>0</v>
      </c>
      <c r="E393" s="51">
        <f t="shared" si="82"/>
        <v>0.49299999999999999</v>
      </c>
      <c r="F393" s="18">
        <f t="shared" si="83"/>
        <v>0</v>
      </c>
      <c r="G393" s="4">
        <v>3.17</v>
      </c>
      <c r="H393" s="39">
        <f t="shared" si="84"/>
        <v>0</v>
      </c>
      <c r="I393" s="52">
        <f t="shared" si="85"/>
        <v>0.67800000000000005</v>
      </c>
      <c r="J393" s="18">
        <f t="shared" si="86"/>
        <v>0</v>
      </c>
      <c r="K393" s="53">
        <f t="shared" si="87"/>
        <v>0.69</v>
      </c>
      <c r="L393" s="2"/>
      <c r="M393" s="2"/>
      <c r="N393" s="3"/>
      <c r="O393" s="3"/>
      <c r="P393" s="59">
        <v>0.49299999999999999</v>
      </c>
      <c r="Q393" s="59">
        <v>0.67800000000000005</v>
      </c>
      <c r="R393" s="55">
        <v>0.69</v>
      </c>
      <c r="S393" s="59">
        <v>0.56699999999999995</v>
      </c>
      <c r="T393" s="59">
        <v>0.78200000000000003</v>
      </c>
      <c r="U393" s="55">
        <v>0.8</v>
      </c>
      <c r="V393" s="4" t="str">
        <f t="shared" si="90"/>
        <v>Individual</v>
      </c>
      <c r="W393" s="4"/>
    </row>
    <row r="394" spans="1:23" ht="12.75" customHeight="1" x14ac:dyDescent="0.4">
      <c r="A394" s="2">
        <f t="shared" si="89"/>
        <v>6</v>
      </c>
      <c r="B394" s="77"/>
      <c r="C394" s="4">
        <v>4.1749999999999998</v>
      </c>
      <c r="D394" s="3">
        <f t="shared" si="81"/>
        <v>0</v>
      </c>
      <c r="E394" s="51">
        <f t="shared" si="82"/>
        <v>0.49299999999999999</v>
      </c>
      <c r="F394" s="18">
        <f t="shared" si="83"/>
        <v>0</v>
      </c>
      <c r="G394" s="4">
        <v>3.9980000000000002</v>
      </c>
      <c r="H394" s="39">
        <f t="shared" si="84"/>
        <v>0</v>
      </c>
      <c r="I394" s="52">
        <f t="shared" si="85"/>
        <v>0.68600000000000005</v>
      </c>
      <c r="J394" s="18">
        <f t="shared" si="86"/>
        <v>0</v>
      </c>
      <c r="K394" s="53">
        <f t="shared" si="87"/>
        <v>0.71</v>
      </c>
      <c r="L394" s="2" t="s">
        <v>30</v>
      </c>
      <c r="M394" s="2"/>
      <c r="N394" s="77"/>
      <c r="O394" s="77"/>
      <c r="P394" s="59">
        <v>0.49299999999999999</v>
      </c>
      <c r="Q394" s="59">
        <v>0.68600000000000005</v>
      </c>
      <c r="R394" s="55">
        <v>0.71</v>
      </c>
      <c r="S394" s="59">
        <v>0.56699999999999995</v>
      </c>
      <c r="T394" s="59">
        <v>0.79200000000000004</v>
      </c>
      <c r="U394" s="55">
        <v>0.82</v>
      </c>
      <c r="V394" s="4" t="str">
        <f t="shared" si="90"/>
        <v>Individual</v>
      </c>
      <c r="W394" s="4"/>
    </row>
    <row r="395" spans="1:23" ht="12.75" customHeight="1" x14ac:dyDescent="0.4">
      <c r="A395" s="2">
        <f t="shared" si="89"/>
        <v>7</v>
      </c>
      <c r="B395" s="77"/>
      <c r="C395" s="4">
        <v>4.1749999999999998</v>
      </c>
      <c r="D395" s="3">
        <f t="shared" si="81"/>
        <v>0</v>
      </c>
      <c r="E395" s="51">
        <f t="shared" si="82"/>
        <v>0.49299999999999999</v>
      </c>
      <c r="F395" s="18">
        <f t="shared" si="83"/>
        <v>0</v>
      </c>
      <c r="G395" s="4">
        <v>4.7539999999999996</v>
      </c>
      <c r="H395" s="39">
        <f t="shared" si="84"/>
        <v>0</v>
      </c>
      <c r="I395" s="52">
        <f t="shared" si="85"/>
        <v>0.69499999999999995</v>
      </c>
      <c r="J395" s="18">
        <f t="shared" si="86"/>
        <v>0</v>
      </c>
      <c r="K395" s="53">
        <f t="shared" si="87"/>
        <v>0.73</v>
      </c>
      <c r="L395" s="2"/>
      <c r="M395" s="2"/>
      <c r="N395" s="3"/>
      <c r="O395" s="3"/>
      <c r="P395" s="59">
        <v>0.49299999999999999</v>
      </c>
      <c r="Q395" s="59">
        <v>0.69499999999999995</v>
      </c>
      <c r="R395" s="55">
        <v>0.73</v>
      </c>
      <c r="S395" s="59">
        <v>0.56699999999999995</v>
      </c>
      <c r="T395" s="59">
        <v>0.80200000000000005</v>
      </c>
      <c r="U395" s="55">
        <v>0.84</v>
      </c>
      <c r="V395" s="4" t="str">
        <f t="shared" si="90"/>
        <v>Individual</v>
      </c>
      <c r="W395" s="4"/>
    </row>
    <row r="396" spans="1:23" ht="12.75" customHeight="1" x14ac:dyDescent="0.4">
      <c r="A396" s="2">
        <f t="shared" si="89"/>
        <v>8</v>
      </c>
      <c r="B396" s="77"/>
      <c r="C396" s="4">
        <v>4.1749999999999998</v>
      </c>
      <c r="D396" s="3">
        <f t="shared" si="81"/>
        <v>0</v>
      </c>
      <c r="E396" s="51">
        <f t="shared" si="82"/>
        <v>0.49299999999999999</v>
      </c>
      <c r="F396" s="18">
        <f t="shared" si="83"/>
        <v>0</v>
      </c>
      <c r="G396" s="4">
        <v>5.4450000000000003</v>
      </c>
      <c r="H396" s="39">
        <f t="shared" si="84"/>
        <v>0</v>
      </c>
      <c r="I396" s="52">
        <f t="shared" si="85"/>
        <v>0.70199999999999996</v>
      </c>
      <c r="J396" s="18">
        <f t="shared" si="86"/>
        <v>0</v>
      </c>
      <c r="K396" s="53">
        <f t="shared" si="87"/>
        <v>0.75</v>
      </c>
      <c r="L396" s="2" t="s">
        <v>13</v>
      </c>
      <c r="M396" s="2"/>
      <c r="N396" s="3">
        <f t="shared" ref="N396:O396" si="92">N392+N394</f>
        <v>0</v>
      </c>
      <c r="O396" s="3">
        <f t="shared" si="92"/>
        <v>0</v>
      </c>
      <c r="P396" s="59">
        <v>0.49299999999999999</v>
      </c>
      <c r="Q396" s="59">
        <v>0.70199999999999996</v>
      </c>
      <c r="R396" s="55">
        <v>0.75</v>
      </c>
      <c r="S396" s="59">
        <v>0.56699999999999995</v>
      </c>
      <c r="T396" s="59">
        <v>0.81100000000000005</v>
      </c>
      <c r="U396" s="55">
        <v>0.87</v>
      </c>
      <c r="V396" s="4" t="str">
        <f t="shared" si="90"/>
        <v>Individual</v>
      </c>
      <c r="W396" s="4"/>
    </row>
    <row r="397" spans="1:23" ht="12.75" customHeight="1" x14ac:dyDescent="0.4">
      <c r="A397" s="2">
        <f t="shared" si="89"/>
        <v>9</v>
      </c>
      <c r="B397" s="77"/>
      <c r="C397" s="4">
        <v>4.1749999999999998</v>
      </c>
      <c r="D397" s="3">
        <f t="shared" si="81"/>
        <v>0</v>
      </c>
      <c r="E397" s="51">
        <f t="shared" si="82"/>
        <v>0.49299999999999999</v>
      </c>
      <c r="F397" s="18">
        <f t="shared" si="83"/>
        <v>0</v>
      </c>
      <c r="G397" s="4">
        <v>6.0750000000000002</v>
      </c>
      <c r="H397" s="39">
        <f t="shared" si="84"/>
        <v>0</v>
      </c>
      <c r="I397" s="52">
        <f t="shared" si="85"/>
        <v>0.70799999999999996</v>
      </c>
      <c r="J397" s="18">
        <f t="shared" si="86"/>
        <v>0</v>
      </c>
      <c r="K397" s="53">
        <f t="shared" si="87"/>
        <v>0.76</v>
      </c>
      <c r="L397" s="2"/>
      <c r="M397" s="2"/>
      <c r="N397" s="2"/>
      <c r="O397" s="3"/>
      <c r="P397" s="59">
        <v>0.49299999999999999</v>
      </c>
      <c r="Q397" s="59">
        <v>0.70799999999999996</v>
      </c>
      <c r="R397" s="55">
        <v>0.76</v>
      </c>
      <c r="S397" s="59">
        <v>0.56699999999999995</v>
      </c>
      <c r="T397" s="59">
        <v>0.81799999999999995</v>
      </c>
      <c r="U397" s="55">
        <v>0.88</v>
      </c>
      <c r="V397" s="4" t="str">
        <f t="shared" si="90"/>
        <v>Individual</v>
      </c>
      <c r="W397" s="4"/>
    </row>
    <row r="398" spans="1:23" ht="12.75" customHeight="1" x14ac:dyDescent="0.4">
      <c r="A398" s="2">
        <f t="shared" si="89"/>
        <v>10</v>
      </c>
      <c r="B398" s="77"/>
      <c r="C398" s="4">
        <v>4.1749999999999998</v>
      </c>
      <c r="D398" s="3">
        <f t="shared" si="81"/>
        <v>0</v>
      </c>
      <c r="E398" s="51">
        <f t="shared" si="82"/>
        <v>0.49299999999999999</v>
      </c>
      <c r="F398" s="18">
        <f t="shared" si="83"/>
        <v>0</v>
      </c>
      <c r="G398" s="4">
        <v>6.65</v>
      </c>
      <c r="H398" s="39">
        <f t="shared" si="84"/>
        <v>0</v>
      </c>
      <c r="I398" s="52">
        <f t="shared" si="85"/>
        <v>0.71299999999999997</v>
      </c>
      <c r="J398" s="18">
        <f t="shared" si="86"/>
        <v>0</v>
      </c>
      <c r="K398" s="53">
        <f t="shared" si="87"/>
        <v>0.76</v>
      </c>
      <c r="L398" s="2" t="s">
        <v>14</v>
      </c>
      <c r="M398" s="2"/>
      <c r="N398" s="2"/>
      <c r="O398" s="77"/>
      <c r="P398" s="59">
        <v>0.49299999999999999</v>
      </c>
      <c r="Q398" s="59">
        <v>0.71299999999999997</v>
      </c>
      <c r="R398" s="55">
        <v>0.76</v>
      </c>
      <c r="S398" s="59">
        <v>0.56699999999999995</v>
      </c>
      <c r="T398" s="59">
        <v>0.82399999999999995</v>
      </c>
      <c r="U398" s="55">
        <v>0.88</v>
      </c>
      <c r="V398" s="4" t="str">
        <f t="shared" si="90"/>
        <v>Individual</v>
      </c>
      <c r="W398" s="4"/>
    </row>
    <row r="399" spans="1:23" ht="12.75" customHeight="1" x14ac:dyDescent="0.4">
      <c r="A399" s="2">
        <f t="shared" si="89"/>
        <v>11</v>
      </c>
      <c r="B399" s="77"/>
      <c r="C399" s="4">
        <v>4.1749999999999998</v>
      </c>
      <c r="D399" s="3">
        <f t="shared" si="81"/>
        <v>0</v>
      </c>
      <c r="E399" s="51">
        <f t="shared" si="82"/>
        <v>0.49299999999999999</v>
      </c>
      <c r="F399" s="18">
        <f t="shared" si="83"/>
        <v>0</v>
      </c>
      <c r="G399" s="4">
        <v>7.1760000000000002</v>
      </c>
      <c r="H399" s="39">
        <f t="shared" si="84"/>
        <v>0</v>
      </c>
      <c r="I399" s="52">
        <f t="shared" si="85"/>
        <v>0.71699999999999997</v>
      </c>
      <c r="J399" s="18">
        <f t="shared" si="86"/>
        <v>0</v>
      </c>
      <c r="K399" s="53">
        <f t="shared" si="87"/>
        <v>0.76</v>
      </c>
      <c r="L399" s="2"/>
      <c r="M399" s="2"/>
      <c r="N399" s="2"/>
      <c r="O399" s="3"/>
      <c r="P399" s="59">
        <v>0.49299999999999999</v>
      </c>
      <c r="Q399" s="59">
        <v>0.71699999999999997</v>
      </c>
      <c r="R399" s="55">
        <v>0.76</v>
      </c>
      <c r="S399" s="59">
        <v>0.56699999999999995</v>
      </c>
      <c r="T399" s="59">
        <v>0.82799999999999996</v>
      </c>
      <c r="U399" s="55">
        <v>0.88</v>
      </c>
      <c r="V399" s="4" t="str">
        <f t="shared" si="90"/>
        <v>Individual</v>
      </c>
      <c r="W399" s="4"/>
    </row>
    <row r="400" spans="1:23" ht="12.75" customHeight="1" x14ac:dyDescent="0.4">
      <c r="A400" s="2">
        <f t="shared" si="89"/>
        <v>12</v>
      </c>
      <c r="B400" s="77"/>
      <c r="C400" s="4">
        <v>4.1749999999999998</v>
      </c>
      <c r="D400" s="3">
        <f t="shared" si="81"/>
        <v>0</v>
      </c>
      <c r="E400" s="51">
        <f t="shared" si="82"/>
        <v>0.49299999999999999</v>
      </c>
      <c r="F400" s="18">
        <f t="shared" si="83"/>
        <v>0</v>
      </c>
      <c r="G400" s="4">
        <v>7.6550000000000002</v>
      </c>
      <c r="H400" s="39">
        <f t="shared" si="84"/>
        <v>0</v>
      </c>
      <c r="I400" s="52">
        <f t="shared" si="85"/>
        <v>0.72</v>
      </c>
      <c r="J400" s="18">
        <f t="shared" si="86"/>
        <v>0</v>
      </c>
      <c r="K400" s="53">
        <f t="shared" si="87"/>
        <v>0.77</v>
      </c>
      <c r="L400" s="2" t="s">
        <v>29</v>
      </c>
      <c r="M400" s="2"/>
      <c r="N400" s="2"/>
      <c r="O400" s="77"/>
      <c r="P400" s="59">
        <v>0.49299999999999999</v>
      </c>
      <c r="Q400" s="59">
        <v>0.72</v>
      </c>
      <c r="R400" s="55">
        <v>0.77</v>
      </c>
      <c r="S400" s="59">
        <v>0.56699999999999995</v>
      </c>
      <c r="T400" s="59">
        <v>0.83099999999999996</v>
      </c>
      <c r="U400" s="55">
        <v>0.88</v>
      </c>
      <c r="V400" s="4" t="str">
        <f t="shared" si="90"/>
        <v>Individual</v>
      </c>
      <c r="W400" s="4"/>
    </row>
    <row r="401" spans="1:23" ht="12.75" customHeight="1" x14ac:dyDescent="0.4">
      <c r="A401" s="2">
        <f t="shared" si="89"/>
        <v>13</v>
      </c>
      <c r="B401" s="77"/>
      <c r="C401" s="4">
        <v>4.1749999999999998</v>
      </c>
      <c r="D401" s="3">
        <f t="shared" si="81"/>
        <v>0</v>
      </c>
      <c r="E401" s="51">
        <f t="shared" si="82"/>
        <v>0.49299999999999999</v>
      </c>
      <c r="F401" s="18">
        <f t="shared" si="83"/>
        <v>0</v>
      </c>
      <c r="G401" s="4">
        <v>8.093</v>
      </c>
      <c r="H401" s="39">
        <f t="shared" si="84"/>
        <v>0</v>
      </c>
      <c r="I401" s="52">
        <f t="shared" si="85"/>
        <v>0.72299999999999998</v>
      </c>
      <c r="J401" s="18">
        <f t="shared" si="86"/>
        <v>0</v>
      </c>
      <c r="K401" s="53">
        <f t="shared" si="87"/>
        <v>0.77</v>
      </c>
      <c r="L401" s="2"/>
      <c r="M401" s="2"/>
      <c r="N401" s="2"/>
      <c r="O401" s="3"/>
      <c r="P401" s="59">
        <v>0.49299999999999999</v>
      </c>
      <c r="Q401" s="59">
        <v>0.72299999999999998</v>
      </c>
      <c r="R401" s="55">
        <v>0.77</v>
      </c>
      <c r="S401" s="59">
        <v>0.56699999999999995</v>
      </c>
      <c r="T401" s="59">
        <v>0.83399999999999996</v>
      </c>
      <c r="U401" s="55">
        <v>0.89</v>
      </c>
      <c r="V401" s="4" t="str">
        <f t="shared" si="90"/>
        <v>Individual</v>
      </c>
      <c r="W401" s="4"/>
    </row>
    <row r="402" spans="1:23" ht="12.75" customHeight="1" x14ac:dyDescent="0.4">
      <c r="A402" s="2">
        <f t="shared" si="89"/>
        <v>14</v>
      </c>
      <c r="B402" s="77"/>
      <c r="C402" s="4">
        <v>4.1749999999999998</v>
      </c>
      <c r="D402" s="3">
        <f t="shared" si="81"/>
        <v>0</v>
      </c>
      <c r="E402" s="51">
        <f t="shared" si="82"/>
        <v>0.49299999999999999</v>
      </c>
      <c r="F402" s="18">
        <f t="shared" si="83"/>
        <v>0</v>
      </c>
      <c r="G402" s="4">
        <v>8.4930000000000003</v>
      </c>
      <c r="H402" s="39">
        <f t="shared" si="84"/>
        <v>0</v>
      </c>
      <c r="I402" s="52">
        <f t="shared" si="85"/>
        <v>0.72499999999999998</v>
      </c>
      <c r="J402" s="18">
        <f t="shared" si="86"/>
        <v>0</v>
      </c>
      <c r="K402" s="53">
        <f t="shared" si="87"/>
        <v>0.77</v>
      </c>
      <c r="L402" s="2" t="s">
        <v>15</v>
      </c>
      <c r="M402" s="2"/>
      <c r="N402" s="2"/>
      <c r="O402" s="3">
        <f t="shared" ref="O402" si="93">O398+O400</f>
        <v>0</v>
      </c>
      <c r="P402" s="59">
        <v>0.49299999999999999</v>
      </c>
      <c r="Q402" s="59">
        <v>0.72499999999999998</v>
      </c>
      <c r="R402" s="55">
        <v>0.77</v>
      </c>
      <c r="S402" s="59">
        <v>0.56699999999999995</v>
      </c>
      <c r="T402" s="59">
        <v>0.83699999999999997</v>
      </c>
      <c r="U402" s="55">
        <v>0.89</v>
      </c>
      <c r="V402" s="4" t="str">
        <f t="shared" si="90"/>
        <v>Individual</v>
      </c>
      <c r="W402" s="4"/>
    </row>
    <row r="403" spans="1:23" ht="12.75" customHeight="1" x14ac:dyDescent="0.4">
      <c r="A403" s="13" t="s">
        <v>84</v>
      </c>
      <c r="B403" s="77"/>
      <c r="C403" s="4">
        <v>4.1749999999999998</v>
      </c>
      <c r="D403" s="3">
        <f t="shared" si="81"/>
        <v>0</v>
      </c>
      <c r="E403" s="51">
        <f t="shared" si="82"/>
        <v>0.49299999999999999</v>
      </c>
      <c r="F403" s="18">
        <f t="shared" si="83"/>
        <v>0</v>
      </c>
      <c r="G403" s="4">
        <v>8.6839999999999993</v>
      </c>
      <c r="H403" s="39">
        <f t="shared" si="84"/>
        <v>0</v>
      </c>
      <c r="I403" s="52">
        <f t="shared" si="85"/>
        <v>0.72499999999999998</v>
      </c>
      <c r="J403" s="18">
        <f t="shared" si="86"/>
        <v>0</v>
      </c>
      <c r="K403" s="53">
        <f t="shared" si="87"/>
        <v>0.77</v>
      </c>
      <c r="L403" s="2"/>
      <c r="M403" s="2"/>
      <c r="N403" s="2"/>
      <c r="O403" s="2"/>
      <c r="P403" s="59">
        <v>0.49299999999999999</v>
      </c>
      <c r="Q403" s="59">
        <v>0.72499999999999998</v>
      </c>
      <c r="R403" s="55">
        <v>0.77</v>
      </c>
      <c r="S403" s="59">
        <v>0.56699999999999995</v>
      </c>
      <c r="T403" s="59">
        <v>0.83799999999999997</v>
      </c>
      <c r="U403" s="55">
        <v>0.89</v>
      </c>
      <c r="V403" s="4" t="str">
        <f t="shared" si="90"/>
        <v>Individual</v>
      </c>
      <c r="W403" s="4"/>
    </row>
    <row r="404" spans="1:23" s="16" customFormat="1" ht="12.75" customHeight="1" x14ac:dyDescent="0.4">
      <c r="A404" s="16" t="s">
        <v>3</v>
      </c>
      <c r="B404" s="16">
        <f t="shared" ref="B404" si="94">SUM(B389:B403)</f>
        <v>0</v>
      </c>
      <c r="D404" s="16">
        <f t="shared" ref="D404" si="95">SUM(D389:D403)</f>
        <v>0</v>
      </c>
      <c r="F404" s="16">
        <f t="shared" ref="F404" si="96">SUM(F389:F403)</f>
        <v>0</v>
      </c>
      <c r="H404" s="40">
        <f t="shared" ref="H404" si="97">SUM(H389:H403)</f>
        <v>0</v>
      </c>
      <c r="J404" s="16">
        <f t="shared" ref="J404" si="98">SUM(J389:J403)</f>
        <v>0</v>
      </c>
      <c r="K404" s="41"/>
      <c r="L404" s="2" t="s">
        <v>16</v>
      </c>
      <c r="M404" s="2"/>
      <c r="N404" s="2"/>
      <c r="O404" s="47">
        <f>ROUND(H407,Rounding_decimals)</f>
        <v>0</v>
      </c>
      <c r="R404" s="60"/>
      <c r="U404" s="60"/>
    </row>
    <row r="405" spans="1:23" s="5" customFormat="1" ht="12.75" customHeight="1" x14ac:dyDescent="0.4">
      <c r="B405" s="18"/>
      <c r="C405" s="17"/>
      <c r="D405" s="42" t="s">
        <v>52</v>
      </c>
      <c r="F405" s="43" t="s">
        <v>53</v>
      </c>
      <c r="G405" s="17"/>
      <c r="H405" s="17" t="s">
        <v>54</v>
      </c>
      <c r="I405" s="17"/>
      <c r="J405" s="43" t="s">
        <v>55</v>
      </c>
      <c r="K405" s="44"/>
      <c r="L405" s="2"/>
      <c r="M405" s="2"/>
      <c r="N405" s="2"/>
      <c r="O405" s="48"/>
      <c r="R405" s="61"/>
      <c r="U405" s="61"/>
    </row>
    <row r="406" spans="1:23" ht="12.75" customHeight="1" x14ac:dyDescent="0.4">
      <c r="L406" s="2" t="s">
        <v>17</v>
      </c>
      <c r="M406" s="2"/>
      <c r="N406" s="2"/>
      <c r="O406" s="47">
        <f>IF(O396=0,0,O396/(N396-O402))</f>
        <v>0</v>
      </c>
    </row>
    <row r="407" spans="1:23" ht="12.75" customHeight="1" x14ac:dyDescent="0.4">
      <c r="B407" s="2"/>
      <c r="C407" s="3" t="s">
        <v>56</v>
      </c>
      <c r="H407" s="47">
        <f t="shared" ref="H407" si="99">IFERROR(IF(F404+J404=0,0,(F404+J404)/(D404+H404)),0)</f>
        <v>0</v>
      </c>
      <c r="L407" s="2" t="s">
        <v>18</v>
      </c>
      <c r="M407" s="2"/>
      <c r="N407" s="2"/>
      <c r="O407" s="2"/>
    </row>
    <row r="408" spans="1:23" ht="12.75" customHeight="1" x14ac:dyDescent="0.4">
      <c r="L408" s="2"/>
      <c r="M408" s="2"/>
      <c r="N408" s="2"/>
      <c r="O408" s="2"/>
    </row>
    <row r="409" spans="1:23" ht="12.75" customHeight="1" x14ac:dyDescent="0.4">
      <c r="L409" s="2" t="s">
        <v>19</v>
      </c>
      <c r="M409" s="2"/>
      <c r="N409" s="2"/>
      <c r="O409" s="77"/>
    </row>
    <row r="410" spans="1:23" ht="12.75" customHeight="1" x14ac:dyDescent="0.4">
      <c r="A410" s="19" t="s">
        <v>131</v>
      </c>
      <c r="L410" s="2" t="s">
        <v>32</v>
      </c>
      <c r="M410" s="2"/>
      <c r="N410" s="2"/>
      <c r="O410" s="24" t="str">
        <f>IF(AND(O406&lt;O404,O409&gt;500),"Proceed","Stop")</f>
        <v>Stop</v>
      </c>
    </row>
    <row r="411" spans="1:23" ht="12.75" customHeight="1" x14ac:dyDescent="0.4">
      <c r="A411" s="19" t="s">
        <v>71</v>
      </c>
      <c r="L411" s="2"/>
      <c r="M411" s="2"/>
      <c r="N411" s="2"/>
      <c r="O411" s="2"/>
    </row>
    <row r="412" spans="1:23" ht="12.75" customHeight="1" x14ac:dyDescent="0.4">
      <c r="A412" s="19" t="s">
        <v>85</v>
      </c>
      <c r="L412" s="2" t="s">
        <v>20</v>
      </c>
      <c r="M412" s="2"/>
      <c r="N412" s="2"/>
      <c r="O412" s="45" t="str">
        <f>IF(O410="Proceed",IF(O409&gt;9999,0,IF(O409&gt;4999,0.05,IF(O409&gt;2499,0.075,IF(O409&gt;999,0.1,IF(NOT(O409&lt;500),0.15,"N/A"))))),"N/A")</f>
        <v>N/A</v>
      </c>
    </row>
    <row r="413" spans="1:23" ht="12.75" customHeight="1" x14ac:dyDescent="0.4">
      <c r="A413" s="2" t="s">
        <v>40</v>
      </c>
      <c r="L413" s="2"/>
      <c r="M413" s="2"/>
      <c r="N413" s="2"/>
      <c r="O413" s="2"/>
    </row>
    <row r="414" spans="1:23" ht="12.75" customHeight="1" x14ac:dyDescent="0.4">
      <c r="A414" s="19" t="s">
        <v>86</v>
      </c>
      <c r="L414" s="2" t="s">
        <v>33</v>
      </c>
      <c r="M414" s="2"/>
      <c r="N414" s="2"/>
      <c r="O414" s="27" t="str">
        <f>IFERROR(ROUND(O406+O412,Rounding_decimals), "N/A")</f>
        <v>N/A</v>
      </c>
    </row>
    <row r="415" spans="1:23" ht="12.75" customHeight="1" x14ac:dyDescent="0.4">
      <c r="A415" s="19" t="s">
        <v>87</v>
      </c>
      <c r="L415" s="2" t="s">
        <v>34</v>
      </c>
      <c r="M415" s="2"/>
      <c r="N415" s="2"/>
      <c r="O415" s="2"/>
    </row>
    <row r="416" spans="1:23" ht="12.75" customHeight="1" x14ac:dyDescent="0.4">
      <c r="A416" s="2" t="s">
        <v>41</v>
      </c>
      <c r="K416" s="20"/>
      <c r="L416" s="2" t="s">
        <v>21</v>
      </c>
      <c r="M416" s="2"/>
      <c r="N416" s="2"/>
      <c r="O416" s="2" t="str">
        <f t="shared" ref="O416" si="100">IF(O414&lt;O404,"Proceed","Stop")</f>
        <v>Stop</v>
      </c>
    </row>
    <row r="417" spans="1:15" ht="12.75" customHeight="1" x14ac:dyDescent="0.4">
      <c r="A417" s="19" t="s">
        <v>88</v>
      </c>
      <c r="K417" s="21"/>
      <c r="L417" s="2"/>
      <c r="M417" s="2"/>
      <c r="N417" s="2"/>
      <c r="O417" s="2"/>
    </row>
    <row r="418" spans="1:15" ht="12.75" customHeight="1" x14ac:dyDescent="0.4">
      <c r="A418" s="2" t="s">
        <v>134</v>
      </c>
      <c r="L418" s="2" t="s">
        <v>22</v>
      </c>
      <c r="M418" s="2"/>
      <c r="N418" s="2"/>
      <c r="O418" s="3" t="str">
        <f t="shared" ref="O418" si="101">IF(O416="Proceed",(N396-O402)*O414,"N/A")</f>
        <v>N/A</v>
      </c>
    </row>
    <row r="419" spans="1:15" ht="12.75" customHeight="1" x14ac:dyDescent="0.4">
      <c r="L419" s="2" t="s">
        <v>23</v>
      </c>
      <c r="M419" s="2"/>
      <c r="N419" s="2"/>
      <c r="O419" s="2"/>
    </row>
    <row r="420" spans="1:15" ht="12.75" customHeight="1" x14ac:dyDescent="0.4">
      <c r="L420" s="2"/>
      <c r="M420" s="2"/>
      <c r="N420" s="2"/>
      <c r="O420" s="2"/>
    </row>
    <row r="421" spans="1:15" ht="12.75" customHeight="1" x14ac:dyDescent="0.4">
      <c r="L421" s="2" t="s">
        <v>24</v>
      </c>
      <c r="M421" s="2"/>
      <c r="N421" s="2"/>
      <c r="O421" s="3">
        <f>IFERROR((N396-O402)-(O418/O404),0)</f>
        <v>0</v>
      </c>
    </row>
    <row r="422" spans="1:15" ht="12.75" customHeight="1" x14ac:dyDescent="0.4">
      <c r="L422" s="2" t="s">
        <v>25</v>
      </c>
      <c r="M422" s="2"/>
      <c r="N422" s="2"/>
      <c r="O422" s="2"/>
    </row>
    <row r="423" spans="1:15" ht="12.75" customHeight="1" x14ac:dyDescent="0.4">
      <c r="L423" s="2"/>
      <c r="M423" s="2"/>
      <c r="N423" s="2"/>
      <c r="O423" s="2"/>
    </row>
    <row r="424" spans="1:15" ht="12.75" customHeight="1" x14ac:dyDescent="0.4">
      <c r="L424" s="2" t="s">
        <v>120</v>
      </c>
      <c r="M424" s="2"/>
      <c r="N424" s="2"/>
      <c r="O424" s="2"/>
    </row>
    <row r="425" spans="1:15" ht="12.75" customHeight="1" x14ac:dyDescent="0.4">
      <c r="L425" s="2" t="s">
        <v>121</v>
      </c>
      <c r="M425" s="2"/>
      <c r="N425" s="2"/>
      <c r="O425" s="2"/>
    </row>
    <row r="426" spans="1:15" ht="12.75" customHeight="1" x14ac:dyDescent="0.4">
      <c r="L426" s="2"/>
      <c r="M426" s="2"/>
      <c r="N426" s="2"/>
      <c r="O426" s="2"/>
    </row>
    <row r="427" spans="1:15" ht="12.75" customHeight="1" x14ac:dyDescent="0.4">
      <c r="L427" s="2"/>
      <c r="O427" s="2"/>
    </row>
    <row r="428" spans="1:15" ht="12.75" customHeight="1" x14ac:dyDescent="0.4">
      <c r="L428" s="2"/>
      <c r="M428" s="2" t="s">
        <v>26</v>
      </c>
      <c r="N428" s="2"/>
      <c r="O428" s="2"/>
    </row>
    <row r="429" spans="1:15" ht="12.75" customHeight="1" x14ac:dyDescent="0.4">
      <c r="L429" s="2"/>
      <c r="M429" s="2"/>
      <c r="N429" s="2"/>
      <c r="O429" s="2"/>
    </row>
    <row r="430" spans="1:15" ht="12.75" customHeight="1" x14ac:dyDescent="0.4">
      <c r="L430" s="2"/>
      <c r="M430" s="25" t="s">
        <v>4</v>
      </c>
      <c r="N430" s="26" t="s">
        <v>8</v>
      </c>
      <c r="O430" s="2"/>
    </row>
    <row r="431" spans="1:15" ht="12.75" customHeight="1" x14ac:dyDescent="0.4">
      <c r="L431" s="2"/>
      <c r="M431" s="25"/>
      <c r="N431" s="26"/>
      <c r="O431" s="2"/>
    </row>
    <row r="432" spans="1:15" ht="12.75" customHeight="1" x14ac:dyDescent="0.4">
      <c r="L432" s="2"/>
      <c r="M432" s="2" t="s">
        <v>36</v>
      </c>
      <c r="N432" s="27">
        <v>0</v>
      </c>
      <c r="O432" s="2"/>
    </row>
    <row r="433" spans="12:15" ht="12.75" customHeight="1" x14ac:dyDescent="0.4">
      <c r="L433" s="2"/>
      <c r="M433" s="2" t="s">
        <v>37</v>
      </c>
      <c r="N433" s="27">
        <v>0.05</v>
      </c>
      <c r="O433" s="2"/>
    </row>
    <row r="434" spans="12:15" ht="12.75" customHeight="1" x14ac:dyDescent="0.4">
      <c r="L434" s="2"/>
      <c r="M434" s="2" t="s">
        <v>38</v>
      </c>
      <c r="N434" s="27">
        <v>7.4999999999999997E-2</v>
      </c>
      <c r="O434" s="2"/>
    </row>
    <row r="435" spans="12:15" ht="12.75" customHeight="1" x14ac:dyDescent="0.4">
      <c r="L435" s="2"/>
      <c r="M435" s="2" t="s">
        <v>39</v>
      </c>
      <c r="N435" s="27">
        <v>0.1</v>
      </c>
      <c r="O435" s="2"/>
    </row>
    <row r="436" spans="12:15" ht="12.75" customHeight="1" x14ac:dyDescent="0.4">
      <c r="L436" s="2"/>
      <c r="M436" s="2" t="s">
        <v>5</v>
      </c>
      <c r="N436" s="27">
        <v>0.15</v>
      </c>
      <c r="O436" s="2"/>
    </row>
    <row r="437" spans="12:15" ht="12.75" customHeight="1" x14ac:dyDescent="0.4">
      <c r="L437" s="2"/>
      <c r="M437" s="2" t="s">
        <v>35</v>
      </c>
      <c r="N437" s="27" t="s">
        <v>27</v>
      </c>
      <c r="O437" s="2"/>
    </row>
    <row r="438" spans="12:15" ht="12.75" customHeight="1" x14ac:dyDescent="0.4">
      <c r="L438" s="2"/>
      <c r="M438" s="2"/>
      <c r="N438" s="2"/>
      <c r="O438" s="2"/>
    </row>
    <row r="439" spans="12:15" ht="12.75" customHeight="1" x14ac:dyDescent="0.4">
      <c r="M439" s="2"/>
      <c r="N439" s="2"/>
      <c r="O439" s="2"/>
    </row>
    <row r="440" spans="12:15" ht="12.75" customHeight="1" x14ac:dyDescent="0.4">
      <c r="L440" s="19" t="s">
        <v>131</v>
      </c>
      <c r="M440" s="2"/>
      <c r="N440" s="2"/>
      <c r="O440" s="2"/>
    </row>
    <row r="441" spans="12:15" ht="12.75" customHeight="1" x14ac:dyDescent="0.4">
      <c r="L441" s="19" t="s">
        <v>75</v>
      </c>
      <c r="M441" s="2"/>
      <c r="N441" s="2"/>
      <c r="O441" s="2"/>
    </row>
    <row r="442" spans="12:15" ht="12.75" customHeight="1" x14ac:dyDescent="0.4">
      <c r="L442" s="19" t="s">
        <v>76</v>
      </c>
      <c r="M442" s="2"/>
      <c r="N442" s="2"/>
      <c r="O442" s="2"/>
    </row>
    <row r="443" spans="12:15" ht="12.75" customHeight="1" x14ac:dyDescent="0.4">
      <c r="L443" s="2" t="s">
        <v>77</v>
      </c>
      <c r="M443" s="2"/>
      <c r="N443" s="2"/>
      <c r="O443" s="2"/>
    </row>
    <row r="444" spans="12:15" ht="12.75" customHeight="1" x14ac:dyDescent="0.4">
      <c r="L444" s="2" t="s">
        <v>78</v>
      </c>
      <c r="M444" s="2"/>
      <c r="N444" s="2"/>
      <c r="O444" s="20"/>
    </row>
    <row r="445" spans="12:15" ht="12.75" customHeight="1" x14ac:dyDescent="0.4">
      <c r="L445" s="2" t="s">
        <v>79</v>
      </c>
      <c r="M445" s="2"/>
      <c r="N445" s="2"/>
      <c r="O445" s="21"/>
    </row>
    <row r="446" spans="12:15" ht="12.75" customHeight="1" x14ac:dyDescent="0.4">
      <c r="L446" s="2" t="s">
        <v>80</v>
      </c>
      <c r="M446" s="2"/>
      <c r="N446" s="2"/>
      <c r="O446" s="2"/>
    </row>
    <row r="447" spans="12:15" ht="12.75" customHeight="1" x14ac:dyDescent="0.4">
      <c r="L447" s="2"/>
      <c r="M447" s="2"/>
      <c r="N447" s="2"/>
      <c r="O447" s="2"/>
    </row>
    <row r="448" spans="12:15" ht="12.75" customHeight="1" x14ac:dyDescent="0.4">
      <c r="L448" s="2"/>
      <c r="M448" s="2"/>
      <c r="N448" s="2"/>
      <c r="O448" s="2"/>
    </row>
    <row r="449" spans="1:23" ht="12.75" customHeight="1" x14ac:dyDescent="0.4">
      <c r="L449" s="2"/>
      <c r="M449" s="2"/>
      <c r="N449" s="2"/>
      <c r="O449" s="2"/>
    </row>
    <row r="450" spans="1:23" s="66" customFormat="1" ht="12.75" customHeight="1" x14ac:dyDescent="0.3">
      <c r="A450" s="69" t="s">
        <v>137</v>
      </c>
      <c r="B450" s="70"/>
      <c r="C450" s="67"/>
      <c r="D450" s="71"/>
      <c r="F450" s="72"/>
      <c r="G450" s="67"/>
      <c r="H450" s="67"/>
      <c r="I450" s="67"/>
      <c r="J450" s="72"/>
      <c r="K450" s="68"/>
      <c r="L450" s="69" t="s">
        <v>137</v>
      </c>
      <c r="R450" s="73"/>
      <c r="U450" s="73"/>
    </row>
    <row r="451" spans="1:23" ht="12.75" customHeight="1" x14ac:dyDescent="0.4">
      <c r="A451" s="2" t="s">
        <v>65</v>
      </c>
      <c r="L451" s="2" t="s">
        <v>65</v>
      </c>
      <c r="M451" s="2"/>
      <c r="N451" s="2"/>
      <c r="O451" s="2"/>
    </row>
    <row r="452" spans="1:23" ht="12.75" customHeight="1" x14ac:dyDescent="0.4">
      <c r="A452" s="1" t="s">
        <v>67</v>
      </c>
      <c r="L452" s="1" t="s">
        <v>68</v>
      </c>
      <c r="M452" s="2"/>
      <c r="N452" s="2"/>
      <c r="O452" s="2"/>
    </row>
    <row r="453" spans="1:23" ht="12.75" customHeight="1" x14ac:dyDescent="0.4">
      <c r="A453" s="1" t="str">
        <f>Summary!A470&amp;" "&amp;Summary!B470</f>
        <v xml:space="preserve"> </v>
      </c>
      <c r="L453" s="1" t="str">
        <f>Summary!A470&amp;" "&amp;Summary!B470</f>
        <v xml:space="preserve"> </v>
      </c>
      <c r="M453" s="2"/>
      <c r="N453" s="2"/>
      <c r="O453" s="2"/>
    </row>
    <row r="454" spans="1:23" ht="12.75" customHeight="1" x14ac:dyDescent="0.4">
      <c r="L454" s="2"/>
      <c r="M454" s="2"/>
      <c r="N454" s="2"/>
      <c r="O454" s="2"/>
    </row>
    <row r="455" spans="1:23" ht="12.75" customHeight="1" x14ac:dyDescent="0.4">
      <c r="L455" s="2"/>
      <c r="M455" s="2"/>
      <c r="N455" s="2"/>
      <c r="O455" s="2"/>
    </row>
    <row r="456" spans="1:23" ht="12.75" customHeight="1" x14ac:dyDescent="0.4">
      <c r="A456" s="6" t="s">
        <v>11</v>
      </c>
      <c r="B456" s="14">
        <f>Summary!$B$6</f>
        <v>0</v>
      </c>
      <c r="C456" s="2"/>
      <c r="E456" s="6"/>
      <c r="F456" s="2"/>
      <c r="L456" s="6" t="s">
        <v>11</v>
      </c>
      <c r="M456" s="14">
        <f>Summary!$B$6</f>
        <v>0</v>
      </c>
      <c r="N456" s="5"/>
      <c r="O456" s="5"/>
    </row>
    <row r="457" spans="1:23" ht="12.75" customHeight="1" x14ac:dyDescent="0.4">
      <c r="A457" s="6" t="s">
        <v>6</v>
      </c>
      <c r="B457" s="22">
        <f>Summary!$B$7</f>
        <v>0</v>
      </c>
      <c r="C457" s="2"/>
      <c r="E457" s="6"/>
      <c r="F457" s="4"/>
      <c r="I457" s="6"/>
      <c r="K457" s="7"/>
      <c r="L457" s="6" t="s">
        <v>6</v>
      </c>
      <c r="M457" s="22">
        <f>Summary!$B$7</f>
        <v>0</v>
      </c>
      <c r="N457" s="5"/>
      <c r="O457" s="5"/>
    </row>
    <row r="458" spans="1:23" ht="12.75" customHeight="1" x14ac:dyDescent="0.4">
      <c r="A458" s="2" t="s">
        <v>69</v>
      </c>
      <c r="B458" s="62" t="s">
        <v>125</v>
      </c>
      <c r="C458" s="2"/>
      <c r="F458" s="3"/>
      <c r="I458" s="6"/>
      <c r="L458" s="2" t="s">
        <v>69</v>
      </c>
      <c r="M458" s="4" t="str">
        <f>Refunds!B458</f>
        <v>N/A</v>
      </c>
      <c r="N458" s="5"/>
      <c r="O458" s="5"/>
    </row>
    <row r="459" spans="1:23" ht="12.75" customHeight="1" x14ac:dyDescent="0.4">
      <c r="A459" s="6" t="s">
        <v>70</v>
      </c>
      <c r="B459" s="62" t="s">
        <v>125</v>
      </c>
      <c r="C459" s="2"/>
      <c r="F459" s="3"/>
      <c r="G459" s="2"/>
      <c r="H459" s="2"/>
      <c r="I459" s="7"/>
      <c r="J459" s="7"/>
      <c r="K459" s="7"/>
      <c r="L459" s="6" t="s">
        <v>70</v>
      </c>
      <c r="M459" s="22" t="str">
        <f>Refunds!B459</f>
        <v>N/A</v>
      </c>
      <c r="N459" s="5"/>
      <c r="O459" s="5"/>
    </row>
    <row r="460" spans="1:23" ht="12.75" customHeight="1" x14ac:dyDescent="0.4">
      <c r="A460" s="2" t="s">
        <v>148</v>
      </c>
      <c r="B460" s="62"/>
      <c r="J460" s="4"/>
      <c r="L460" s="6" t="s">
        <v>148</v>
      </c>
      <c r="M460" s="22">
        <f>B460</f>
        <v>0</v>
      </c>
      <c r="N460" s="5"/>
      <c r="O460" s="5"/>
    </row>
    <row r="461" spans="1:23" ht="12.75" customHeight="1" x14ac:dyDescent="0.4">
      <c r="J461" s="4"/>
      <c r="L461" s="2"/>
      <c r="M461" s="2"/>
      <c r="N461" s="2"/>
      <c r="O461" s="2"/>
    </row>
    <row r="462" spans="1:23" s="23" customFormat="1" ht="52.5" x14ac:dyDescent="0.4">
      <c r="A462" s="23" t="s">
        <v>81</v>
      </c>
      <c r="B462" s="29" t="s">
        <v>82</v>
      </c>
      <c r="C462" s="30" t="s">
        <v>44</v>
      </c>
      <c r="D462" s="31" t="s">
        <v>48</v>
      </c>
      <c r="E462" s="23" t="s">
        <v>45</v>
      </c>
      <c r="F462" s="32" t="s">
        <v>49</v>
      </c>
      <c r="G462" s="30" t="s">
        <v>46</v>
      </c>
      <c r="H462" s="30" t="s">
        <v>50</v>
      </c>
      <c r="I462" s="30" t="s">
        <v>47</v>
      </c>
      <c r="J462" s="32" t="s">
        <v>51</v>
      </c>
      <c r="K462" s="33" t="s">
        <v>83</v>
      </c>
      <c r="L462" s="5"/>
      <c r="M462" s="5"/>
      <c r="N462" s="23" t="s">
        <v>72</v>
      </c>
      <c r="O462" s="23" t="s">
        <v>73</v>
      </c>
      <c r="P462" s="56" t="s">
        <v>57</v>
      </c>
      <c r="Q462" s="56" t="s">
        <v>58</v>
      </c>
      <c r="R462" s="57" t="s">
        <v>59</v>
      </c>
      <c r="S462" s="56" t="s">
        <v>60</v>
      </c>
      <c r="T462" s="56" t="s">
        <v>61</v>
      </c>
      <c r="U462" s="57" t="s">
        <v>62</v>
      </c>
      <c r="V462" s="23" t="s">
        <v>126</v>
      </c>
    </row>
    <row r="463" spans="1:23" s="26" customFormat="1" ht="12.75" customHeight="1" x14ac:dyDescent="0.4">
      <c r="B463" s="34"/>
      <c r="C463" s="35"/>
      <c r="D463" s="36"/>
      <c r="F463" s="37"/>
      <c r="G463" s="35"/>
      <c r="H463" s="35"/>
      <c r="I463" s="35"/>
      <c r="J463" s="37"/>
      <c r="K463" s="38"/>
      <c r="L463" s="2"/>
      <c r="M463" s="2"/>
      <c r="N463" s="2"/>
      <c r="O463" s="2"/>
      <c r="R463" s="58"/>
      <c r="U463" s="58"/>
    </row>
    <row r="464" spans="1:23" ht="12.75" customHeight="1" x14ac:dyDescent="0.4">
      <c r="A464" s="2">
        <v>1</v>
      </c>
      <c r="B464" s="63"/>
      <c r="C464" s="4">
        <v>2.77</v>
      </c>
      <c r="D464" s="3">
        <f t="shared" ref="D464:D478" si="102">B464*C464</f>
        <v>0</v>
      </c>
      <c r="E464" s="51" t="str">
        <f t="shared" ref="E464:E478" si="103">IF(OR(V464="Individual",V464="Individual Select",V464="Group Mass-Marketed",V464="Group Select Mass-Marketed"),P464,IF(OR(V464="Group",V464="Group Select"),S464,"N/A"))</f>
        <v>N/A</v>
      </c>
      <c r="F464" s="18" t="str">
        <f t="shared" ref="F464:F478" si="104">IFERROR(D464*E464,"N/A")</f>
        <v>N/A</v>
      </c>
      <c r="G464" s="4">
        <v>0</v>
      </c>
      <c r="H464" s="39">
        <f t="shared" ref="H464:H478" si="105">B464*G464</f>
        <v>0</v>
      </c>
      <c r="I464" s="52" t="str">
        <f t="shared" ref="I464:I478" si="106">IF(OR(V464="Individual",V464="Individual Select",V464="Group Mass-Marketed",V464="Group Select Mass-Marketed"),Q464,IF(OR(V464="Group",V464="Group Select"),T464,"N/A"))</f>
        <v>N/A</v>
      </c>
      <c r="J464" s="18" t="str">
        <f t="shared" ref="J464:J478" si="107">IFERROR(H464*I464, "N/A")</f>
        <v>N/A</v>
      </c>
      <c r="K464" s="53" t="str">
        <f t="shared" ref="K464:K478" si="108">IF(OR(V464="Individual",V464="Individual Select",V464="Group Mass-Marketed",V464="Group Select Mass-Marketed"),R464,IF(OR(V464="Group",V464="Group Select"),U464,"N/A"))</f>
        <v>N/A</v>
      </c>
      <c r="L464" s="2" t="s">
        <v>12</v>
      </c>
      <c r="M464" s="2"/>
      <c r="N464" s="2"/>
      <c r="O464" s="2"/>
      <c r="P464" s="59">
        <v>0.442</v>
      </c>
      <c r="Q464" s="59">
        <v>0</v>
      </c>
      <c r="R464" s="55">
        <v>0.4</v>
      </c>
      <c r="S464" s="59">
        <v>0.50700000000000001</v>
      </c>
      <c r="T464" s="59">
        <v>0</v>
      </c>
      <c r="U464" s="55">
        <v>0.46</v>
      </c>
      <c r="V464" s="4" t="str">
        <f t="shared" ref="V464" si="109">B458</f>
        <v>N/A</v>
      </c>
      <c r="W464" s="4"/>
    </row>
    <row r="465" spans="1:23" ht="12.75" customHeight="1" x14ac:dyDescent="0.4">
      <c r="A465" s="2">
        <f t="shared" ref="A465:A477" si="110">A464+1</f>
        <v>2</v>
      </c>
      <c r="B465" s="63"/>
      <c r="C465" s="4">
        <v>4.1749999999999998</v>
      </c>
      <c r="D465" s="3">
        <f t="shared" si="102"/>
        <v>0</v>
      </c>
      <c r="E465" s="51" t="str">
        <f t="shared" si="103"/>
        <v>N/A</v>
      </c>
      <c r="F465" s="18" t="str">
        <f t="shared" si="104"/>
        <v>N/A</v>
      </c>
      <c r="G465" s="4">
        <v>0</v>
      </c>
      <c r="H465" s="39">
        <f t="shared" si="105"/>
        <v>0</v>
      </c>
      <c r="I465" s="52" t="str">
        <f t="shared" si="106"/>
        <v>N/A</v>
      </c>
      <c r="J465" s="18" t="str">
        <f t="shared" si="107"/>
        <v>N/A</v>
      </c>
      <c r="K465" s="53" t="str">
        <f t="shared" si="108"/>
        <v>N/A</v>
      </c>
      <c r="L465" s="2" t="s">
        <v>28</v>
      </c>
      <c r="M465" s="2"/>
      <c r="N465" s="63"/>
      <c r="O465" s="63"/>
      <c r="P465" s="59">
        <v>0.49299999999999999</v>
      </c>
      <c r="Q465" s="59">
        <v>0</v>
      </c>
      <c r="R465" s="55">
        <v>0.55000000000000004</v>
      </c>
      <c r="S465" s="59">
        <v>0.56699999999999995</v>
      </c>
      <c r="T465" s="59">
        <v>0</v>
      </c>
      <c r="U465" s="55">
        <v>0.63</v>
      </c>
      <c r="V465" s="4" t="str">
        <f t="shared" ref="V465:V478" si="111">V464</f>
        <v>N/A</v>
      </c>
      <c r="W465" s="4"/>
    </row>
    <row r="466" spans="1:23" ht="12.75" customHeight="1" x14ac:dyDescent="0.4">
      <c r="A466" s="2">
        <f t="shared" si="110"/>
        <v>3</v>
      </c>
      <c r="B466" s="63"/>
      <c r="C466" s="4">
        <v>4.1749999999999998</v>
      </c>
      <c r="D466" s="3">
        <f t="shared" si="102"/>
        <v>0</v>
      </c>
      <c r="E466" s="51" t="str">
        <f t="shared" si="103"/>
        <v>N/A</v>
      </c>
      <c r="F466" s="18" t="str">
        <f t="shared" si="104"/>
        <v>N/A</v>
      </c>
      <c r="G466" s="4">
        <v>1.194</v>
      </c>
      <c r="H466" s="39">
        <f t="shared" si="105"/>
        <v>0</v>
      </c>
      <c r="I466" s="52" t="str">
        <f t="shared" si="106"/>
        <v>N/A</v>
      </c>
      <c r="J466" s="18" t="str">
        <f t="shared" si="107"/>
        <v>N/A</v>
      </c>
      <c r="K466" s="53" t="str">
        <f t="shared" si="108"/>
        <v>N/A</v>
      </c>
      <c r="L466" s="2" t="s">
        <v>74</v>
      </c>
      <c r="M466" s="2"/>
      <c r="N466" s="63"/>
      <c r="O466" s="63"/>
      <c r="P466" s="59">
        <v>0.49299999999999999</v>
      </c>
      <c r="Q466" s="59">
        <v>0.65900000000000003</v>
      </c>
      <c r="R466" s="55">
        <v>0.65</v>
      </c>
      <c r="S466" s="59">
        <v>0.56699999999999995</v>
      </c>
      <c r="T466" s="59">
        <v>0.75900000000000001</v>
      </c>
      <c r="U466" s="55">
        <v>0.75</v>
      </c>
      <c r="V466" s="4" t="str">
        <f t="shared" si="111"/>
        <v>N/A</v>
      </c>
      <c r="W466" s="4"/>
    </row>
    <row r="467" spans="1:23" ht="12.75" customHeight="1" x14ac:dyDescent="0.4">
      <c r="A467" s="2">
        <f t="shared" si="110"/>
        <v>4</v>
      </c>
      <c r="B467" s="63"/>
      <c r="C467" s="4">
        <v>4.1749999999999998</v>
      </c>
      <c r="D467" s="3">
        <f t="shared" si="102"/>
        <v>0</v>
      </c>
      <c r="E467" s="51" t="str">
        <f t="shared" si="103"/>
        <v>N/A</v>
      </c>
      <c r="F467" s="18" t="str">
        <f t="shared" si="104"/>
        <v>N/A</v>
      </c>
      <c r="G467" s="4">
        <v>2.2450000000000001</v>
      </c>
      <c r="H467" s="39">
        <f t="shared" si="105"/>
        <v>0</v>
      </c>
      <c r="I467" s="52" t="str">
        <f t="shared" si="106"/>
        <v>N/A</v>
      </c>
      <c r="J467" s="18" t="str">
        <f t="shared" si="107"/>
        <v>N/A</v>
      </c>
      <c r="K467" s="53" t="str">
        <f t="shared" si="108"/>
        <v>N/A</v>
      </c>
      <c r="L467" s="2" t="s">
        <v>31</v>
      </c>
      <c r="M467" s="2"/>
      <c r="N467" s="3">
        <f t="shared" ref="N467:O467" si="112">N465-N466</f>
        <v>0</v>
      </c>
      <c r="O467" s="3">
        <f t="shared" si="112"/>
        <v>0</v>
      </c>
      <c r="P467" s="59">
        <v>0.49299999999999999</v>
      </c>
      <c r="Q467" s="59">
        <v>0.66900000000000004</v>
      </c>
      <c r="R467" s="55">
        <v>0.67</v>
      </c>
      <c r="S467" s="59">
        <v>0.56699999999999995</v>
      </c>
      <c r="T467" s="59">
        <v>0.77100000000000002</v>
      </c>
      <c r="U467" s="55">
        <v>0.77</v>
      </c>
      <c r="V467" s="4" t="str">
        <f t="shared" si="111"/>
        <v>N/A</v>
      </c>
      <c r="W467" s="4"/>
    </row>
    <row r="468" spans="1:23" ht="12.75" customHeight="1" x14ac:dyDescent="0.4">
      <c r="A468" s="2">
        <f t="shared" si="110"/>
        <v>5</v>
      </c>
      <c r="B468" s="63"/>
      <c r="C468" s="4">
        <v>4.1749999999999998</v>
      </c>
      <c r="D468" s="3">
        <f t="shared" si="102"/>
        <v>0</v>
      </c>
      <c r="E468" s="51" t="str">
        <f t="shared" si="103"/>
        <v>N/A</v>
      </c>
      <c r="F468" s="18" t="str">
        <f t="shared" si="104"/>
        <v>N/A</v>
      </c>
      <c r="G468" s="4">
        <v>3.17</v>
      </c>
      <c r="H468" s="39">
        <f t="shared" si="105"/>
        <v>0</v>
      </c>
      <c r="I468" s="52" t="str">
        <f t="shared" si="106"/>
        <v>N/A</v>
      </c>
      <c r="J468" s="18" t="str">
        <f t="shared" si="107"/>
        <v>N/A</v>
      </c>
      <c r="K468" s="53" t="str">
        <f t="shared" si="108"/>
        <v>N/A</v>
      </c>
      <c r="L468" s="2"/>
      <c r="M468" s="2"/>
      <c r="N468" s="3"/>
      <c r="O468" s="3"/>
      <c r="P468" s="59">
        <v>0.49299999999999999</v>
      </c>
      <c r="Q468" s="59">
        <v>0.67800000000000005</v>
      </c>
      <c r="R468" s="55">
        <v>0.69</v>
      </c>
      <c r="S468" s="59">
        <v>0.56699999999999995</v>
      </c>
      <c r="T468" s="59">
        <v>0.78200000000000003</v>
      </c>
      <c r="U468" s="55">
        <v>0.8</v>
      </c>
      <c r="V468" s="4" t="str">
        <f t="shared" si="111"/>
        <v>N/A</v>
      </c>
      <c r="W468" s="4"/>
    </row>
    <row r="469" spans="1:23" ht="12.75" customHeight="1" x14ac:dyDescent="0.4">
      <c r="A469" s="2">
        <f t="shared" si="110"/>
        <v>6</v>
      </c>
      <c r="B469" s="63"/>
      <c r="C469" s="4">
        <v>4.1749999999999998</v>
      </c>
      <c r="D469" s="3">
        <f t="shared" si="102"/>
        <v>0</v>
      </c>
      <c r="E469" s="51" t="str">
        <f t="shared" si="103"/>
        <v>N/A</v>
      </c>
      <c r="F469" s="18" t="str">
        <f t="shared" si="104"/>
        <v>N/A</v>
      </c>
      <c r="G469" s="4">
        <v>3.9980000000000002</v>
      </c>
      <c r="H469" s="39">
        <f t="shared" si="105"/>
        <v>0</v>
      </c>
      <c r="I469" s="52" t="str">
        <f t="shared" si="106"/>
        <v>N/A</v>
      </c>
      <c r="J469" s="18" t="str">
        <f t="shared" si="107"/>
        <v>N/A</v>
      </c>
      <c r="K469" s="53" t="str">
        <f t="shared" si="108"/>
        <v>N/A</v>
      </c>
      <c r="L469" s="2" t="s">
        <v>30</v>
      </c>
      <c r="M469" s="2"/>
      <c r="N469" s="63"/>
      <c r="O469" s="63"/>
      <c r="P469" s="59">
        <v>0.49299999999999999</v>
      </c>
      <c r="Q469" s="59">
        <v>0.68600000000000005</v>
      </c>
      <c r="R469" s="55">
        <v>0.71</v>
      </c>
      <c r="S469" s="59">
        <v>0.56699999999999995</v>
      </c>
      <c r="T469" s="59">
        <v>0.79200000000000004</v>
      </c>
      <c r="U469" s="55">
        <v>0.82</v>
      </c>
      <c r="V469" s="4" t="str">
        <f t="shared" si="111"/>
        <v>N/A</v>
      </c>
      <c r="W469" s="4"/>
    </row>
    <row r="470" spans="1:23" ht="12.75" customHeight="1" x14ac:dyDescent="0.4">
      <c r="A470" s="2">
        <f t="shared" si="110"/>
        <v>7</v>
      </c>
      <c r="B470" s="63"/>
      <c r="C470" s="4">
        <v>4.1749999999999998</v>
      </c>
      <c r="D470" s="3">
        <f t="shared" si="102"/>
        <v>0</v>
      </c>
      <c r="E470" s="51" t="str">
        <f t="shared" si="103"/>
        <v>N/A</v>
      </c>
      <c r="F470" s="18" t="str">
        <f t="shared" si="104"/>
        <v>N/A</v>
      </c>
      <c r="G470" s="4">
        <v>4.7539999999999996</v>
      </c>
      <c r="H470" s="39">
        <f t="shared" si="105"/>
        <v>0</v>
      </c>
      <c r="I470" s="52" t="str">
        <f t="shared" si="106"/>
        <v>N/A</v>
      </c>
      <c r="J470" s="18" t="str">
        <f t="shared" si="107"/>
        <v>N/A</v>
      </c>
      <c r="K470" s="53" t="str">
        <f t="shared" si="108"/>
        <v>N/A</v>
      </c>
      <c r="L470" s="2"/>
      <c r="M470" s="2"/>
      <c r="N470" s="3"/>
      <c r="O470" s="3"/>
      <c r="P470" s="59">
        <v>0.49299999999999999</v>
      </c>
      <c r="Q470" s="59">
        <v>0.69499999999999995</v>
      </c>
      <c r="R470" s="55">
        <v>0.73</v>
      </c>
      <c r="S470" s="59">
        <v>0.56699999999999995</v>
      </c>
      <c r="T470" s="59">
        <v>0.80200000000000005</v>
      </c>
      <c r="U470" s="55">
        <v>0.84</v>
      </c>
      <c r="V470" s="4" t="str">
        <f t="shared" si="111"/>
        <v>N/A</v>
      </c>
      <c r="W470" s="4"/>
    </row>
    <row r="471" spans="1:23" ht="12.75" customHeight="1" x14ac:dyDescent="0.4">
      <c r="A471" s="2">
        <f t="shared" si="110"/>
        <v>8</v>
      </c>
      <c r="B471" s="63"/>
      <c r="C471" s="4">
        <v>4.1749999999999998</v>
      </c>
      <c r="D471" s="3">
        <f t="shared" si="102"/>
        <v>0</v>
      </c>
      <c r="E471" s="51" t="str">
        <f t="shared" si="103"/>
        <v>N/A</v>
      </c>
      <c r="F471" s="18" t="str">
        <f t="shared" si="104"/>
        <v>N/A</v>
      </c>
      <c r="G471" s="4">
        <v>5.4450000000000003</v>
      </c>
      <c r="H471" s="39">
        <f t="shared" si="105"/>
        <v>0</v>
      </c>
      <c r="I471" s="52" t="str">
        <f t="shared" si="106"/>
        <v>N/A</v>
      </c>
      <c r="J471" s="18" t="str">
        <f t="shared" si="107"/>
        <v>N/A</v>
      </c>
      <c r="K471" s="53" t="str">
        <f t="shared" si="108"/>
        <v>N/A</v>
      </c>
      <c r="L471" s="2" t="s">
        <v>13</v>
      </c>
      <c r="M471" s="2"/>
      <c r="N471" s="3">
        <f t="shared" ref="N471:O471" si="113">N467+N469</f>
        <v>0</v>
      </c>
      <c r="O471" s="3">
        <f t="shared" si="113"/>
        <v>0</v>
      </c>
      <c r="P471" s="59">
        <v>0.49299999999999999</v>
      </c>
      <c r="Q471" s="59">
        <v>0.70199999999999996</v>
      </c>
      <c r="R471" s="55">
        <v>0.75</v>
      </c>
      <c r="S471" s="59">
        <v>0.56699999999999995</v>
      </c>
      <c r="T471" s="59">
        <v>0.81100000000000005</v>
      </c>
      <c r="U471" s="55">
        <v>0.87</v>
      </c>
      <c r="V471" s="4" t="str">
        <f t="shared" si="111"/>
        <v>N/A</v>
      </c>
      <c r="W471" s="4"/>
    </row>
    <row r="472" spans="1:23" ht="12.75" customHeight="1" x14ac:dyDescent="0.4">
      <c r="A472" s="2">
        <f t="shared" si="110"/>
        <v>9</v>
      </c>
      <c r="B472" s="63"/>
      <c r="C472" s="4">
        <v>4.1749999999999998</v>
      </c>
      <c r="D472" s="3">
        <f t="shared" si="102"/>
        <v>0</v>
      </c>
      <c r="E472" s="51" t="str">
        <f t="shared" si="103"/>
        <v>N/A</v>
      </c>
      <c r="F472" s="18" t="str">
        <f t="shared" si="104"/>
        <v>N/A</v>
      </c>
      <c r="G472" s="4">
        <v>6.0750000000000002</v>
      </c>
      <c r="H472" s="39">
        <f t="shared" si="105"/>
        <v>0</v>
      </c>
      <c r="I472" s="52" t="str">
        <f t="shared" si="106"/>
        <v>N/A</v>
      </c>
      <c r="J472" s="18" t="str">
        <f t="shared" si="107"/>
        <v>N/A</v>
      </c>
      <c r="K472" s="53" t="str">
        <f t="shared" si="108"/>
        <v>N/A</v>
      </c>
      <c r="L472" s="2"/>
      <c r="M472" s="2"/>
      <c r="N472" s="2"/>
      <c r="O472" s="3"/>
      <c r="P472" s="59">
        <v>0.49299999999999999</v>
      </c>
      <c r="Q472" s="59">
        <v>0.70799999999999996</v>
      </c>
      <c r="R472" s="55">
        <v>0.76</v>
      </c>
      <c r="S472" s="59">
        <v>0.56699999999999995</v>
      </c>
      <c r="T472" s="59">
        <v>0.81799999999999995</v>
      </c>
      <c r="U472" s="55">
        <v>0.88</v>
      </c>
      <c r="V472" s="4" t="str">
        <f t="shared" si="111"/>
        <v>N/A</v>
      </c>
      <c r="W472" s="4"/>
    </row>
    <row r="473" spans="1:23" ht="12.75" customHeight="1" x14ac:dyDescent="0.4">
      <c r="A473" s="2">
        <f t="shared" si="110"/>
        <v>10</v>
      </c>
      <c r="B473" s="63"/>
      <c r="C473" s="4">
        <v>4.1749999999999998</v>
      </c>
      <c r="D473" s="3">
        <f t="shared" si="102"/>
        <v>0</v>
      </c>
      <c r="E473" s="51" t="str">
        <f t="shared" si="103"/>
        <v>N/A</v>
      </c>
      <c r="F473" s="18" t="str">
        <f t="shared" si="104"/>
        <v>N/A</v>
      </c>
      <c r="G473" s="4">
        <v>6.65</v>
      </c>
      <c r="H473" s="39">
        <f t="shared" si="105"/>
        <v>0</v>
      </c>
      <c r="I473" s="52" t="str">
        <f t="shared" si="106"/>
        <v>N/A</v>
      </c>
      <c r="J473" s="18" t="str">
        <f t="shared" si="107"/>
        <v>N/A</v>
      </c>
      <c r="K473" s="53" t="str">
        <f t="shared" si="108"/>
        <v>N/A</v>
      </c>
      <c r="L473" s="2" t="s">
        <v>14</v>
      </c>
      <c r="M473" s="2"/>
      <c r="N473" s="2"/>
      <c r="O473" s="63"/>
      <c r="P473" s="59">
        <v>0.49299999999999999</v>
      </c>
      <c r="Q473" s="59">
        <v>0.71299999999999997</v>
      </c>
      <c r="R473" s="55">
        <v>0.76</v>
      </c>
      <c r="S473" s="59">
        <v>0.56699999999999995</v>
      </c>
      <c r="T473" s="59">
        <v>0.82399999999999995</v>
      </c>
      <c r="U473" s="55">
        <v>0.88</v>
      </c>
      <c r="V473" s="4" t="str">
        <f t="shared" si="111"/>
        <v>N/A</v>
      </c>
      <c r="W473" s="4"/>
    </row>
    <row r="474" spans="1:23" ht="12.75" customHeight="1" x14ac:dyDescent="0.4">
      <c r="A474" s="2">
        <f t="shared" si="110"/>
        <v>11</v>
      </c>
      <c r="B474" s="63"/>
      <c r="C474" s="4">
        <v>4.1749999999999998</v>
      </c>
      <c r="D474" s="3">
        <f t="shared" si="102"/>
        <v>0</v>
      </c>
      <c r="E474" s="51" t="str">
        <f t="shared" si="103"/>
        <v>N/A</v>
      </c>
      <c r="F474" s="18" t="str">
        <f t="shared" si="104"/>
        <v>N/A</v>
      </c>
      <c r="G474" s="4">
        <v>7.1760000000000002</v>
      </c>
      <c r="H474" s="39">
        <f t="shared" si="105"/>
        <v>0</v>
      </c>
      <c r="I474" s="52" t="str">
        <f t="shared" si="106"/>
        <v>N/A</v>
      </c>
      <c r="J474" s="18" t="str">
        <f t="shared" si="107"/>
        <v>N/A</v>
      </c>
      <c r="K474" s="53" t="str">
        <f t="shared" si="108"/>
        <v>N/A</v>
      </c>
      <c r="L474" s="2"/>
      <c r="M474" s="2"/>
      <c r="N474" s="2"/>
      <c r="O474" s="3"/>
      <c r="P474" s="59">
        <v>0.49299999999999999</v>
      </c>
      <c r="Q474" s="59">
        <v>0.71699999999999997</v>
      </c>
      <c r="R474" s="55">
        <v>0.76</v>
      </c>
      <c r="S474" s="59">
        <v>0.56699999999999995</v>
      </c>
      <c r="T474" s="59">
        <v>0.82799999999999996</v>
      </c>
      <c r="U474" s="55">
        <v>0.88</v>
      </c>
      <c r="V474" s="4" t="str">
        <f t="shared" si="111"/>
        <v>N/A</v>
      </c>
      <c r="W474" s="4"/>
    </row>
    <row r="475" spans="1:23" ht="12.75" customHeight="1" x14ac:dyDescent="0.4">
      <c r="A475" s="2">
        <f t="shared" si="110"/>
        <v>12</v>
      </c>
      <c r="B475" s="63"/>
      <c r="C475" s="4">
        <v>4.1749999999999998</v>
      </c>
      <c r="D475" s="3">
        <f t="shared" si="102"/>
        <v>0</v>
      </c>
      <c r="E475" s="51" t="str">
        <f t="shared" si="103"/>
        <v>N/A</v>
      </c>
      <c r="F475" s="18" t="str">
        <f t="shared" si="104"/>
        <v>N/A</v>
      </c>
      <c r="G475" s="4">
        <v>7.6550000000000002</v>
      </c>
      <c r="H475" s="39">
        <f t="shared" si="105"/>
        <v>0</v>
      </c>
      <c r="I475" s="52" t="str">
        <f t="shared" si="106"/>
        <v>N/A</v>
      </c>
      <c r="J475" s="18" t="str">
        <f t="shared" si="107"/>
        <v>N/A</v>
      </c>
      <c r="K475" s="53" t="str">
        <f t="shared" si="108"/>
        <v>N/A</v>
      </c>
      <c r="L475" s="2" t="s">
        <v>29</v>
      </c>
      <c r="M475" s="2"/>
      <c r="N475" s="2"/>
      <c r="O475" s="63"/>
      <c r="P475" s="59">
        <v>0.49299999999999999</v>
      </c>
      <c r="Q475" s="59">
        <v>0.72</v>
      </c>
      <c r="R475" s="55">
        <v>0.77</v>
      </c>
      <c r="S475" s="59">
        <v>0.56699999999999995</v>
      </c>
      <c r="T475" s="59">
        <v>0.83099999999999996</v>
      </c>
      <c r="U475" s="55">
        <v>0.88</v>
      </c>
      <c r="V475" s="4" t="str">
        <f t="shared" si="111"/>
        <v>N/A</v>
      </c>
      <c r="W475" s="4"/>
    </row>
    <row r="476" spans="1:23" ht="12.75" customHeight="1" x14ac:dyDescent="0.4">
      <c r="A476" s="2">
        <f t="shared" si="110"/>
        <v>13</v>
      </c>
      <c r="B476" s="63"/>
      <c r="C476" s="4">
        <v>4.1749999999999998</v>
      </c>
      <c r="D476" s="3">
        <f t="shared" si="102"/>
        <v>0</v>
      </c>
      <c r="E476" s="51" t="str">
        <f t="shared" si="103"/>
        <v>N/A</v>
      </c>
      <c r="F476" s="18" t="str">
        <f t="shared" si="104"/>
        <v>N/A</v>
      </c>
      <c r="G476" s="4">
        <v>8.093</v>
      </c>
      <c r="H476" s="39">
        <f t="shared" si="105"/>
        <v>0</v>
      </c>
      <c r="I476" s="52" t="str">
        <f t="shared" si="106"/>
        <v>N/A</v>
      </c>
      <c r="J476" s="18" t="str">
        <f t="shared" si="107"/>
        <v>N/A</v>
      </c>
      <c r="K476" s="53" t="str">
        <f t="shared" si="108"/>
        <v>N/A</v>
      </c>
      <c r="L476" s="2"/>
      <c r="M476" s="2"/>
      <c r="N476" s="2"/>
      <c r="O476" s="3"/>
      <c r="P476" s="59">
        <v>0.49299999999999999</v>
      </c>
      <c r="Q476" s="59">
        <v>0.72299999999999998</v>
      </c>
      <c r="R476" s="55">
        <v>0.77</v>
      </c>
      <c r="S476" s="59">
        <v>0.56699999999999995</v>
      </c>
      <c r="T476" s="59">
        <v>0.83399999999999996</v>
      </c>
      <c r="U476" s="55">
        <v>0.89</v>
      </c>
      <c r="V476" s="4" t="str">
        <f t="shared" si="111"/>
        <v>N/A</v>
      </c>
      <c r="W476" s="4"/>
    </row>
    <row r="477" spans="1:23" ht="12.75" customHeight="1" x14ac:dyDescent="0.4">
      <c r="A477" s="2">
        <f t="shared" si="110"/>
        <v>14</v>
      </c>
      <c r="B477" s="63"/>
      <c r="C477" s="4">
        <v>4.1749999999999998</v>
      </c>
      <c r="D477" s="3">
        <f t="shared" si="102"/>
        <v>0</v>
      </c>
      <c r="E477" s="51" t="str">
        <f t="shared" si="103"/>
        <v>N/A</v>
      </c>
      <c r="F477" s="18" t="str">
        <f t="shared" si="104"/>
        <v>N/A</v>
      </c>
      <c r="G477" s="4">
        <v>8.4930000000000003</v>
      </c>
      <c r="H477" s="39">
        <f t="shared" si="105"/>
        <v>0</v>
      </c>
      <c r="I477" s="52" t="str">
        <f t="shared" si="106"/>
        <v>N/A</v>
      </c>
      <c r="J477" s="18" t="str">
        <f t="shared" si="107"/>
        <v>N/A</v>
      </c>
      <c r="K477" s="53" t="str">
        <f t="shared" si="108"/>
        <v>N/A</v>
      </c>
      <c r="L477" s="2" t="s">
        <v>15</v>
      </c>
      <c r="M477" s="2"/>
      <c r="N477" s="2"/>
      <c r="O477" s="3">
        <f t="shared" ref="O477" si="114">O473+O475</f>
        <v>0</v>
      </c>
      <c r="P477" s="59">
        <v>0.49299999999999999</v>
      </c>
      <c r="Q477" s="59">
        <v>0.72499999999999998</v>
      </c>
      <c r="R477" s="55">
        <v>0.77</v>
      </c>
      <c r="S477" s="59">
        <v>0.56699999999999995</v>
      </c>
      <c r="T477" s="59">
        <v>0.83699999999999997</v>
      </c>
      <c r="U477" s="55">
        <v>0.89</v>
      </c>
      <c r="V477" s="4" t="str">
        <f t="shared" si="111"/>
        <v>N/A</v>
      </c>
      <c r="W477" s="4"/>
    </row>
    <row r="478" spans="1:23" ht="12.75" customHeight="1" x14ac:dyDescent="0.4">
      <c r="A478" s="13" t="s">
        <v>84</v>
      </c>
      <c r="B478" s="63"/>
      <c r="C478" s="4">
        <v>4.1749999999999998</v>
      </c>
      <c r="D478" s="3">
        <f t="shared" si="102"/>
        <v>0</v>
      </c>
      <c r="E478" s="51" t="str">
        <f t="shared" si="103"/>
        <v>N/A</v>
      </c>
      <c r="F478" s="18" t="str">
        <f t="shared" si="104"/>
        <v>N/A</v>
      </c>
      <c r="G478" s="4">
        <v>8.6839999999999993</v>
      </c>
      <c r="H478" s="39">
        <f t="shared" si="105"/>
        <v>0</v>
      </c>
      <c r="I478" s="52" t="str">
        <f t="shared" si="106"/>
        <v>N/A</v>
      </c>
      <c r="J478" s="18" t="str">
        <f t="shared" si="107"/>
        <v>N/A</v>
      </c>
      <c r="K478" s="53" t="str">
        <f t="shared" si="108"/>
        <v>N/A</v>
      </c>
      <c r="L478" s="2"/>
      <c r="M478" s="2"/>
      <c r="N478" s="2"/>
      <c r="O478" s="2"/>
      <c r="P478" s="59">
        <v>0.49299999999999999</v>
      </c>
      <c r="Q478" s="59">
        <v>0.72499999999999998</v>
      </c>
      <c r="R478" s="55">
        <v>0.77</v>
      </c>
      <c r="S478" s="59">
        <v>0.56699999999999995</v>
      </c>
      <c r="T478" s="59">
        <v>0.83799999999999997</v>
      </c>
      <c r="U478" s="55">
        <v>0.89</v>
      </c>
      <c r="V478" s="4" t="str">
        <f t="shared" si="111"/>
        <v>N/A</v>
      </c>
      <c r="W478" s="4"/>
    </row>
    <row r="479" spans="1:23" s="16" customFormat="1" ht="12.75" customHeight="1" x14ac:dyDescent="0.4">
      <c r="A479" s="16" t="s">
        <v>3</v>
      </c>
      <c r="B479" s="16">
        <f t="shared" ref="B479" si="115">SUM(B464:B478)</f>
        <v>0</v>
      </c>
      <c r="D479" s="16">
        <f t="shared" ref="D479" si="116">SUM(D464:D478)</f>
        <v>0</v>
      </c>
      <c r="F479" s="16">
        <f t="shared" ref="F479" si="117">SUM(F464:F478)</f>
        <v>0</v>
      </c>
      <c r="H479" s="40">
        <f t="shared" ref="H479" si="118">SUM(H464:H478)</f>
        <v>0</v>
      </c>
      <c r="J479" s="16">
        <f t="shared" ref="J479" si="119">SUM(J464:J478)</f>
        <v>0</v>
      </c>
      <c r="K479" s="41"/>
      <c r="L479" s="2" t="s">
        <v>16</v>
      </c>
      <c r="M479" s="2"/>
      <c r="N479" s="2"/>
      <c r="O479" s="47">
        <f>ROUND(H482,Rounding_decimals)</f>
        <v>0</v>
      </c>
      <c r="R479" s="60"/>
      <c r="U479" s="60"/>
    </row>
    <row r="480" spans="1:23" s="5" customFormat="1" ht="12.75" customHeight="1" x14ac:dyDescent="0.4">
      <c r="B480" s="18"/>
      <c r="C480" s="17"/>
      <c r="D480" s="42" t="s">
        <v>52</v>
      </c>
      <c r="F480" s="43" t="s">
        <v>53</v>
      </c>
      <c r="G480" s="17"/>
      <c r="H480" s="17" t="s">
        <v>54</v>
      </c>
      <c r="I480" s="17"/>
      <c r="J480" s="43" t="s">
        <v>55</v>
      </c>
      <c r="K480" s="44"/>
      <c r="L480" s="2"/>
      <c r="M480" s="2"/>
      <c r="N480" s="2"/>
      <c r="O480" s="48"/>
      <c r="R480" s="61"/>
      <c r="U480" s="61"/>
    </row>
    <row r="481" spans="1:15" ht="12.75" customHeight="1" x14ac:dyDescent="0.4">
      <c r="L481" s="2" t="s">
        <v>17</v>
      </c>
      <c r="M481" s="2"/>
      <c r="N481" s="2"/>
      <c r="O481" s="47">
        <f>IF(O471=0,0,O471/(N471-O477))</f>
        <v>0</v>
      </c>
    </row>
    <row r="482" spans="1:15" ht="12.75" customHeight="1" x14ac:dyDescent="0.4">
      <c r="B482" s="2"/>
      <c r="C482" s="3" t="s">
        <v>56</v>
      </c>
      <c r="H482" s="47">
        <f t="shared" ref="H482" si="120">IFERROR(IF(F479+J479=0,0,(F479+J479)/(D479+H479)),0)</f>
        <v>0</v>
      </c>
      <c r="L482" s="2" t="s">
        <v>18</v>
      </c>
      <c r="M482" s="2"/>
      <c r="N482" s="2"/>
      <c r="O482" s="2"/>
    </row>
    <row r="483" spans="1:15" ht="12.75" customHeight="1" x14ac:dyDescent="0.4">
      <c r="L483" s="2"/>
      <c r="M483" s="2"/>
      <c r="N483" s="2"/>
      <c r="O483" s="2"/>
    </row>
    <row r="484" spans="1:15" ht="12.75" customHeight="1" x14ac:dyDescent="0.4">
      <c r="L484" s="2" t="s">
        <v>19</v>
      </c>
      <c r="M484" s="2"/>
      <c r="N484" s="2"/>
      <c r="O484" s="63"/>
    </row>
    <row r="485" spans="1:15" ht="12.75" customHeight="1" x14ac:dyDescent="0.4">
      <c r="A485" s="19" t="s">
        <v>131</v>
      </c>
      <c r="L485" s="2" t="s">
        <v>32</v>
      </c>
      <c r="M485" s="2"/>
      <c r="N485" s="2"/>
      <c r="O485" s="24" t="str">
        <f>IF(AND(O481&lt;O479,O484&gt;500),"Proceed","Stop")</f>
        <v>Stop</v>
      </c>
    </row>
    <row r="486" spans="1:15" ht="12.75" customHeight="1" x14ac:dyDescent="0.4">
      <c r="A486" s="19" t="s">
        <v>71</v>
      </c>
      <c r="L486" s="2"/>
      <c r="M486" s="2"/>
      <c r="N486" s="2"/>
      <c r="O486" s="2"/>
    </row>
    <row r="487" spans="1:15" ht="12.75" customHeight="1" x14ac:dyDescent="0.4">
      <c r="A487" s="19" t="s">
        <v>85</v>
      </c>
      <c r="L487" s="2" t="s">
        <v>20</v>
      </c>
      <c r="M487" s="2"/>
      <c r="N487" s="2"/>
      <c r="O487" s="45" t="str">
        <f>IF(O485="Proceed",IF(O484&gt;9999,0,IF(O484&gt;4999,0.05,IF(O484&gt;2499,0.075,IF(O484&gt;999,0.1,IF(NOT(O484&lt;500),0.15,"N/A"))))),"N/A")</f>
        <v>N/A</v>
      </c>
    </row>
    <row r="488" spans="1:15" ht="12.75" customHeight="1" x14ac:dyDescent="0.4">
      <c r="A488" s="2" t="s">
        <v>40</v>
      </c>
      <c r="L488" s="2"/>
      <c r="M488" s="2"/>
      <c r="N488" s="2"/>
      <c r="O488" s="2"/>
    </row>
    <row r="489" spans="1:15" ht="12.75" customHeight="1" x14ac:dyDescent="0.4">
      <c r="A489" s="19" t="s">
        <v>86</v>
      </c>
      <c r="L489" s="2" t="s">
        <v>33</v>
      </c>
      <c r="M489" s="2"/>
      <c r="N489" s="2"/>
      <c r="O489" s="27" t="str">
        <f>IFERROR(ROUND(O481+O487,Rounding_decimals), "N/A")</f>
        <v>N/A</v>
      </c>
    </row>
    <row r="490" spans="1:15" ht="12.75" customHeight="1" x14ac:dyDescent="0.4">
      <c r="A490" s="19" t="s">
        <v>87</v>
      </c>
      <c r="L490" s="2" t="s">
        <v>34</v>
      </c>
      <c r="M490" s="2"/>
      <c r="N490" s="2"/>
      <c r="O490" s="2"/>
    </row>
    <row r="491" spans="1:15" ht="12.75" customHeight="1" x14ac:dyDescent="0.4">
      <c r="A491" s="2" t="s">
        <v>41</v>
      </c>
      <c r="K491" s="20"/>
      <c r="L491" s="2" t="s">
        <v>21</v>
      </c>
      <c r="M491" s="2"/>
      <c r="N491" s="2"/>
      <c r="O491" s="2" t="str">
        <f t="shared" ref="O491" si="121">IF(O489&lt;O479,"Proceed","Stop")</f>
        <v>Stop</v>
      </c>
    </row>
    <row r="492" spans="1:15" ht="12.75" customHeight="1" x14ac:dyDescent="0.4">
      <c r="A492" s="19" t="s">
        <v>88</v>
      </c>
      <c r="K492" s="21"/>
      <c r="L492" s="2"/>
      <c r="M492" s="2"/>
      <c r="N492" s="2"/>
      <c r="O492" s="2"/>
    </row>
    <row r="493" spans="1:15" ht="12.75" customHeight="1" x14ac:dyDescent="0.4">
      <c r="A493" s="2" t="s">
        <v>134</v>
      </c>
      <c r="L493" s="2" t="s">
        <v>22</v>
      </c>
      <c r="M493" s="2"/>
      <c r="N493" s="2"/>
      <c r="O493" s="3" t="str">
        <f t="shared" ref="O493" si="122">IF(O491="Proceed",(N471-O477)*O489,"N/A")</f>
        <v>N/A</v>
      </c>
    </row>
    <row r="494" spans="1:15" ht="12.75" customHeight="1" x14ac:dyDescent="0.4">
      <c r="L494" s="2" t="s">
        <v>23</v>
      </c>
      <c r="M494" s="2"/>
      <c r="N494" s="2"/>
      <c r="O494" s="2"/>
    </row>
    <row r="495" spans="1:15" ht="12.75" customHeight="1" x14ac:dyDescent="0.4">
      <c r="L495" s="2"/>
      <c r="M495" s="2"/>
      <c r="N495" s="2"/>
      <c r="O495" s="2"/>
    </row>
    <row r="496" spans="1:15" ht="12.75" customHeight="1" x14ac:dyDescent="0.4">
      <c r="L496" s="2" t="s">
        <v>24</v>
      </c>
      <c r="M496" s="2"/>
      <c r="N496" s="2"/>
      <c r="O496" s="3">
        <f>IFERROR((N471-O477)-(O493/O479),0)</f>
        <v>0</v>
      </c>
    </row>
    <row r="497" spans="12:15" ht="12.75" customHeight="1" x14ac:dyDescent="0.4">
      <c r="L497" s="2" t="s">
        <v>25</v>
      </c>
      <c r="M497" s="2"/>
      <c r="N497" s="2"/>
      <c r="O497" s="2"/>
    </row>
    <row r="498" spans="12:15" ht="12.75" customHeight="1" x14ac:dyDescent="0.4">
      <c r="L498" s="2"/>
      <c r="M498" s="2"/>
      <c r="N498" s="2"/>
      <c r="O498" s="2"/>
    </row>
    <row r="499" spans="12:15" ht="12.75" customHeight="1" x14ac:dyDescent="0.4">
      <c r="L499" s="2" t="s">
        <v>120</v>
      </c>
      <c r="M499" s="2"/>
      <c r="N499" s="2"/>
      <c r="O499" s="2"/>
    </row>
    <row r="500" spans="12:15" ht="12.75" customHeight="1" x14ac:dyDescent="0.4">
      <c r="L500" s="2" t="s">
        <v>121</v>
      </c>
      <c r="M500" s="2"/>
      <c r="N500" s="2"/>
      <c r="O500" s="2"/>
    </row>
    <row r="501" spans="12:15" ht="12.75" customHeight="1" x14ac:dyDescent="0.4">
      <c r="L501" s="2"/>
      <c r="M501" s="2"/>
      <c r="N501" s="2"/>
      <c r="O501" s="2"/>
    </row>
    <row r="502" spans="12:15" ht="12.75" customHeight="1" x14ac:dyDescent="0.4">
      <c r="L502" s="2"/>
      <c r="O502" s="2"/>
    </row>
    <row r="503" spans="12:15" ht="12.75" customHeight="1" x14ac:dyDescent="0.4">
      <c r="L503" s="2"/>
      <c r="M503" s="2" t="s">
        <v>26</v>
      </c>
      <c r="N503" s="2"/>
      <c r="O503" s="2"/>
    </row>
    <row r="504" spans="12:15" ht="12.75" customHeight="1" x14ac:dyDescent="0.4">
      <c r="L504" s="2"/>
      <c r="M504" s="2"/>
      <c r="N504" s="2"/>
      <c r="O504" s="2"/>
    </row>
    <row r="505" spans="12:15" ht="12.75" customHeight="1" x14ac:dyDescent="0.4">
      <c r="L505" s="2"/>
      <c r="M505" s="25" t="s">
        <v>4</v>
      </c>
      <c r="N505" s="26" t="s">
        <v>8</v>
      </c>
      <c r="O505" s="2"/>
    </row>
    <row r="506" spans="12:15" ht="12.75" customHeight="1" x14ac:dyDescent="0.4">
      <c r="L506" s="2"/>
      <c r="M506" s="25"/>
      <c r="N506" s="26"/>
      <c r="O506" s="2"/>
    </row>
    <row r="507" spans="12:15" ht="12.75" customHeight="1" x14ac:dyDescent="0.4">
      <c r="L507" s="2"/>
      <c r="M507" s="2" t="s">
        <v>36</v>
      </c>
      <c r="N507" s="27">
        <v>0</v>
      </c>
      <c r="O507" s="2"/>
    </row>
    <row r="508" spans="12:15" ht="12.75" customHeight="1" x14ac:dyDescent="0.4">
      <c r="L508" s="2"/>
      <c r="M508" s="2" t="s">
        <v>37</v>
      </c>
      <c r="N508" s="27">
        <v>0.05</v>
      </c>
      <c r="O508" s="2"/>
    </row>
    <row r="509" spans="12:15" ht="12.75" customHeight="1" x14ac:dyDescent="0.4">
      <c r="L509" s="2"/>
      <c r="M509" s="2" t="s">
        <v>38</v>
      </c>
      <c r="N509" s="27">
        <v>7.4999999999999997E-2</v>
      </c>
      <c r="O509" s="2"/>
    </row>
    <row r="510" spans="12:15" ht="12.75" customHeight="1" x14ac:dyDescent="0.4">
      <c r="L510" s="2"/>
      <c r="M510" s="2" t="s">
        <v>39</v>
      </c>
      <c r="N510" s="27">
        <v>0.1</v>
      </c>
      <c r="O510" s="2"/>
    </row>
    <row r="511" spans="12:15" ht="12.75" customHeight="1" x14ac:dyDescent="0.4">
      <c r="L511" s="2"/>
      <c r="M511" s="2" t="s">
        <v>5</v>
      </c>
      <c r="N511" s="27">
        <v>0.15</v>
      </c>
      <c r="O511" s="2"/>
    </row>
    <row r="512" spans="12:15" ht="12.75" customHeight="1" x14ac:dyDescent="0.4">
      <c r="L512" s="2"/>
      <c r="M512" s="2" t="s">
        <v>35</v>
      </c>
      <c r="N512" s="27" t="s">
        <v>27</v>
      </c>
      <c r="O512" s="2"/>
    </row>
    <row r="513" spans="1:21" ht="12.75" customHeight="1" x14ac:dyDescent="0.4">
      <c r="L513" s="2"/>
      <c r="M513" s="2"/>
      <c r="N513" s="2"/>
      <c r="O513" s="2"/>
    </row>
    <row r="514" spans="1:21" ht="12.75" customHeight="1" x14ac:dyDescent="0.4">
      <c r="M514" s="2"/>
      <c r="N514" s="2"/>
      <c r="O514" s="2"/>
    </row>
    <row r="515" spans="1:21" ht="12.75" customHeight="1" x14ac:dyDescent="0.4">
      <c r="L515" s="19" t="s">
        <v>131</v>
      </c>
      <c r="M515" s="2"/>
      <c r="N515" s="2"/>
      <c r="O515" s="2"/>
    </row>
    <row r="516" spans="1:21" ht="12.75" customHeight="1" x14ac:dyDescent="0.4">
      <c r="L516" s="19" t="s">
        <v>75</v>
      </c>
      <c r="M516" s="2"/>
      <c r="N516" s="2"/>
      <c r="O516" s="2"/>
    </row>
    <row r="517" spans="1:21" ht="12.75" customHeight="1" x14ac:dyDescent="0.4">
      <c r="L517" s="19" t="s">
        <v>76</v>
      </c>
      <c r="M517" s="2"/>
      <c r="N517" s="2"/>
      <c r="O517" s="2"/>
    </row>
    <row r="518" spans="1:21" ht="12.75" customHeight="1" x14ac:dyDescent="0.4">
      <c r="L518" s="2" t="s">
        <v>77</v>
      </c>
      <c r="M518" s="2"/>
      <c r="N518" s="2"/>
      <c r="O518" s="2"/>
    </row>
    <row r="519" spans="1:21" ht="12.75" customHeight="1" x14ac:dyDescent="0.4">
      <c r="L519" s="2" t="s">
        <v>78</v>
      </c>
      <c r="M519" s="2"/>
      <c r="N519" s="2"/>
      <c r="O519" s="20"/>
    </row>
    <row r="520" spans="1:21" ht="12.75" customHeight="1" x14ac:dyDescent="0.4">
      <c r="L520" s="2" t="s">
        <v>79</v>
      </c>
      <c r="M520" s="2"/>
      <c r="N520" s="2"/>
      <c r="O520" s="21"/>
    </row>
    <row r="521" spans="1:21" ht="12.75" customHeight="1" x14ac:dyDescent="0.4">
      <c r="L521" s="2" t="s">
        <v>80</v>
      </c>
      <c r="M521" s="2"/>
      <c r="N521" s="2"/>
      <c r="O521" s="2"/>
    </row>
    <row r="522" spans="1:21" ht="12.75" customHeight="1" x14ac:dyDescent="0.4">
      <c r="L522" s="2"/>
      <c r="M522" s="2"/>
      <c r="N522" s="2"/>
      <c r="O522" s="2"/>
    </row>
    <row r="523" spans="1:21" ht="12.75" customHeight="1" x14ac:dyDescent="0.4">
      <c r="L523" s="2"/>
      <c r="M523" s="2"/>
      <c r="N523" s="2"/>
      <c r="O523" s="2"/>
    </row>
    <row r="524" spans="1:21" ht="12.75" customHeight="1" x14ac:dyDescent="0.4">
      <c r="L524" s="2"/>
      <c r="M524" s="2"/>
      <c r="N524" s="2"/>
      <c r="O524" s="2"/>
    </row>
    <row r="525" spans="1:21" s="66" customFormat="1" ht="12.75" customHeight="1" x14ac:dyDescent="0.3">
      <c r="A525" s="69" t="s">
        <v>137</v>
      </c>
      <c r="B525" s="70"/>
      <c r="C525" s="67"/>
      <c r="D525" s="71"/>
      <c r="F525" s="72"/>
      <c r="G525" s="67"/>
      <c r="H525" s="67"/>
      <c r="I525" s="67"/>
      <c r="J525" s="72"/>
      <c r="K525" s="68"/>
      <c r="L525" s="69" t="s">
        <v>137</v>
      </c>
      <c r="R525" s="73"/>
      <c r="U525" s="73"/>
    </row>
    <row r="526" spans="1:21" ht="12.75" customHeight="1" x14ac:dyDescent="0.4">
      <c r="A526" s="2" t="s">
        <v>65</v>
      </c>
      <c r="L526" s="2" t="s">
        <v>65</v>
      </c>
      <c r="M526" s="2"/>
      <c r="N526" s="2"/>
      <c r="O526" s="2"/>
    </row>
    <row r="527" spans="1:21" ht="12.75" customHeight="1" x14ac:dyDescent="0.4">
      <c r="A527" s="1" t="s">
        <v>67</v>
      </c>
      <c r="L527" s="1" t="s">
        <v>68</v>
      </c>
      <c r="M527" s="2"/>
      <c r="N527" s="2"/>
      <c r="O527" s="2"/>
    </row>
    <row r="528" spans="1:21" ht="12.75" customHeight="1" x14ac:dyDescent="0.4">
      <c r="A528" s="1" t="str">
        <f>Summary!A545&amp;" "&amp;Summary!B545</f>
        <v xml:space="preserve"> </v>
      </c>
      <c r="L528" s="1" t="str">
        <f>Summary!A545&amp;" "&amp;Summary!B545</f>
        <v xml:space="preserve"> </v>
      </c>
      <c r="M528" s="2"/>
      <c r="N528" s="2"/>
      <c r="O528" s="2"/>
    </row>
    <row r="529" spans="1:23" ht="12.75" customHeight="1" x14ac:dyDescent="0.4">
      <c r="L529" s="2"/>
      <c r="M529" s="2"/>
      <c r="N529" s="2"/>
      <c r="O529" s="2"/>
    </row>
    <row r="530" spans="1:23" ht="12.75" customHeight="1" x14ac:dyDescent="0.4">
      <c r="L530" s="2"/>
      <c r="M530" s="2"/>
      <c r="N530" s="2"/>
      <c r="O530" s="2"/>
    </row>
    <row r="531" spans="1:23" ht="12.75" customHeight="1" x14ac:dyDescent="0.4">
      <c r="A531" s="6" t="s">
        <v>11</v>
      </c>
      <c r="B531" s="14">
        <f>Summary!$B$6</f>
        <v>0</v>
      </c>
      <c r="C531" s="2"/>
      <c r="E531" s="6"/>
      <c r="F531" s="2"/>
      <c r="L531" s="6" t="s">
        <v>11</v>
      </c>
      <c r="M531" s="14">
        <f>Summary!$B$6</f>
        <v>0</v>
      </c>
      <c r="N531" s="5"/>
      <c r="O531" s="5"/>
    </row>
    <row r="532" spans="1:23" ht="12.75" customHeight="1" x14ac:dyDescent="0.4">
      <c r="A532" s="6" t="s">
        <v>6</v>
      </c>
      <c r="B532" s="22">
        <f>Summary!$B$7</f>
        <v>0</v>
      </c>
      <c r="C532" s="2"/>
      <c r="E532" s="6"/>
      <c r="F532" s="4"/>
      <c r="I532" s="6"/>
      <c r="K532" s="7"/>
      <c r="L532" s="6" t="s">
        <v>6</v>
      </c>
      <c r="M532" s="22">
        <f>Summary!$B$7</f>
        <v>0</v>
      </c>
      <c r="N532" s="5"/>
      <c r="O532" s="5"/>
    </row>
    <row r="533" spans="1:23" ht="12.75" customHeight="1" x14ac:dyDescent="0.4">
      <c r="A533" s="2" t="s">
        <v>69</v>
      </c>
      <c r="B533" s="62" t="s">
        <v>125</v>
      </c>
      <c r="C533" s="2"/>
      <c r="F533" s="3"/>
      <c r="I533" s="6"/>
      <c r="L533" s="2" t="s">
        <v>69</v>
      </c>
      <c r="M533" s="4" t="str">
        <f>Refunds!B533</f>
        <v>N/A</v>
      </c>
      <c r="N533" s="5"/>
      <c r="O533" s="5"/>
    </row>
    <row r="534" spans="1:23" ht="12.75" customHeight="1" x14ac:dyDescent="0.4">
      <c r="A534" s="6" t="s">
        <v>70</v>
      </c>
      <c r="B534" s="62" t="s">
        <v>125</v>
      </c>
      <c r="C534" s="2"/>
      <c r="F534" s="3"/>
      <c r="G534" s="2"/>
      <c r="H534" s="2"/>
      <c r="I534" s="7"/>
      <c r="J534" s="7"/>
      <c r="K534" s="7"/>
      <c r="L534" s="6" t="s">
        <v>70</v>
      </c>
      <c r="M534" s="22" t="str">
        <f>Refunds!B534</f>
        <v>N/A</v>
      </c>
      <c r="N534" s="5"/>
      <c r="O534" s="5"/>
    </row>
    <row r="535" spans="1:23" ht="12.75" customHeight="1" x14ac:dyDescent="0.4">
      <c r="A535" s="2" t="s">
        <v>148</v>
      </c>
      <c r="B535" s="62"/>
      <c r="J535" s="4"/>
      <c r="L535" s="6" t="s">
        <v>148</v>
      </c>
      <c r="M535" s="22">
        <f>B535</f>
        <v>0</v>
      </c>
      <c r="N535" s="5"/>
      <c r="O535" s="5"/>
    </row>
    <row r="536" spans="1:23" ht="12.75" customHeight="1" x14ac:dyDescent="0.4">
      <c r="J536" s="4"/>
      <c r="L536" s="2"/>
      <c r="M536" s="2"/>
      <c r="N536" s="2"/>
      <c r="O536" s="2"/>
    </row>
    <row r="537" spans="1:23" s="23" customFormat="1" ht="52.5" x14ac:dyDescent="0.4">
      <c r="A537" s="23" t="s">
        <v>81</v>
      </c>
      <c r="B537" s="29" t="s">
        <v>82</v>
      </c>
      <c r="C537" s="30" t="s">
        <v>44</v>
      </c>
      <c r="D537" s="31" t="s">
        <v>48</v>
      </c>
      <c r="E537" s="23" t="s">
        <v>45</v>
      </c>
      <c r="F537" s="32" t="s">
        <v>49</v>
      </c>
      <c r="G537" s="30" t="s">
        <v>46</v>
      </c>
      <c r="H537" s="30" t="s">
        <v>50</v>
      </c>
      <c r="I537" s="30" t="s">
        <v>47</v>
      </c>
      <c r="J537" s="32" t="s">
        <v>51</v>
      </c>
      <c r="K537" s="33" t="s">
        <v>83</v>
      </c>
      <c r="L537" s="5"/>
      <c r="M537" s="5"/>
      <c r="N537" s="23" t="s">
        <v>72</v>
      </c>
      <c r="O537" s="23" t="s">
        <v>73</v>
      </c>
      <c r="P537" s="56" t="s">
        <v>57</v>
      </c>
      <c r="Q537" s="56" t="s">
        <v>58</v>
      </c>
      <c r="R537" s="57" t="s">
        <v>59</v>
      </c>
      <c r="S537" s="56" t="s">
        <v>60</v>
      </c>
      <c r="T537" s="56" t="s">
        <v>61</v>
      </c>
      <c r="U537" s="57" t="s">
        <v>62</v>
      </c>
      <c r="V537" s="23" t="s">
        <v>126</v>
      </c>
    </row>
    <row r="538" spans="1:23" s="26" customFormat="1" ht="12.75" customHeight="1" x14ac:dyDescent="0.4">
      <c r="B538" s="34"/>
      <c r="C538" s="35"/>
      <c r="D538" s="36"/>
      <c r="F538" s="37"/>
      <c r="G538" s="35"/>
      <c r="H538" s="35"/>
      <c r="I538" s="35"/>
      <c r="J538" s="37"/>
      <c r="K538" s="38"/>
      <c r="L538" s="2"/>
      <c r="M538" s="2"/>
      <c r="N538" s="2"/>
      <c r="O538" s="2"/>
      <c r="R538" s="58"/>
      <c r="U538" s="58"/>
    </row>
    <row r="539" spans="1:23" ht="12.75" customHeight="1" x14ac:dyDescent="0.4">
      <c r="A539" s="2">
        <v>1</v>
      </c>
      <c r="B539" s="63"/>
      <c r="C539" s="4">
        <v>2.77</v>
      </c>
      <c r="D539" s="3">
        <f t="shared" ref="D539:D553" si="123">B539*C539</f>
        <v>0</v>
      </c>
      <c r="E539" s="51" t="str">
        <f t="shared" ref="E539:E553" si="124">IF(OR(V539="Individual",V539="Individual Select",V539="Group Mass-Marketed",V539="Group Select Mass-Marketed"),P539,IF(OR(V539="Group",V539="Group Select"),S539,"N/A"))</f>
        <v>N/A</v>
      </c>
      <c r="F539" s="18" t="str">
        <f t="shared" ref="F539:F553" si="125">IFERROR(D539*E539,"N/A")</f>
        <v>N/A</v>
      </c>
      <c r="G539" s="4">
        <v>0</v>
      </c>
      <c r="H539" s="39">
        <f t="shared" ref="H539:H553" si="126">B539*G539</f>
        <v>0</v>
      </c>
      <c r="I539" s="52" t="str">
        <f t="shared" ref="I539:I553" si="127">IF(OR(V539="Individual",V539="Individual Select",V539="Group Mass-Marketed",V539="Group Select Mass-Marketed"),Q539,IF(OR(V539="Group",V539="Group Select"),T539,"N/A"))</f>
        <v>N/A</v>
      </c>
      <c r="J539" s="18" t="str">
        <f t="shared" ref="J539:J553" si="128">IFERROR(H539*I539, "N/A")</f>
        <v>N/A</v>
      </c>
      <c r="K539" s="53" t="str">
        <f t="shared" ref="K539:K553" si="129">IF(OR(V539="Individual",V539="Individual Select",V539="Group Mass-Marketed",V539="Group Select Mass-Marketed"),R539,IF(OR(V539="Group",V539="Group Select"),U539,"N/A"))</f>
        <v>N/A</v>
      </c>
      <c r="L539" s="2" t="s">
        <v>12</v>
      </c>
      <c r="M539" s="2"/>
      <c r="N539" s="2"/>
      <c r="O539" s="2"/>
      <c r="P539" s="59">
        <v>0.442</v>
      </c>
      <c r="Q539" s="59">
        <v>0</v>
      </c>
      <c r="R539" s="55">
        <v>0.4</v>
      </c>
      <c r="S539" s="59">
        <v>0.50700000000000001</v>
      </c>
      <c r="T539" s="59">
        <v>0</v>
      </c>
      <c r="U539" s="55">
        <v>0.46</v>
      </c>
      <c r="V539" s="4" t="str">
        <f t="shared" ref="V539" si="130">B533</f>
        <v>N/A</v>
      </c>
      <c r="W539" s="4"/>
    </row>
    <row r="540" spans="1:23" ht="12.75" customHeight="1" x14ac:dyDescent="0.4">
      <c r="A540" s="2">
        <f t="shared" ref="A540:A552" si="131">A539+1</f>
        <v>2</v>
      </c>
      <c r="B540" s="63"/>
      <c r="C540" s="4">
        <v>4.1749999999999998</v>
      </c>
      <c r="D540" s="3">
        <f t="shared" si="123"/>
        <v>0</v>
      </c>
      <c r="E540" s="51" t="str">
        <f t="shared" si="124"/>
        <v>N/A</v>
      </c>
      <c r="F540" s="18" t="str">
        <f t="shared" si="125"/>
        <v>N/A</v>
      </c>
      <c r="G540" s="4">
        <v>0</v>
      </c>
      <c r="H540" s="39">
        <f t="shared" si="126"/>
        <v>0</v>
      </c>
      <c r="I540" s="52" t="str">
        <f t="shared" si="127"/>
        <v>N/A</v>
      </c>
      <c r="J540" s="18" t="str">
        <f t="shared" si="128"/>
        <v>N/A</v>
      </c>
      <c r="K540" s="53" t="str">
        <f t="shared" si="129"/>
        <v>N/A</v>
      </c>
      <c r="L540" s="2" t="s">
        <v>28</v>
      </c>
      <c r="M540" s="2"/>
      <c r="N540" s="63"/>
      <c r="O540" s="63"/>
      <c r="P540" s="59">
        <v>0.49299999999999999</v>
      </c>
      <c r="Q540" s="59">
        <v>0</v>
      </c>
      <c r="R540" s="55">
        <v>0.55000000000000004</v>
      </c>
      <c r="S540" s="59">
        <v>0.56699999999999995</v>
      </c>
      <c r="T540" s="59">
        <v>0</v>
      </c>
      <c r="U540" s="55">
        <v>0.63</v>
      </c>
      <c r="V540" s="4" t="str">
        <f t="shared" ref="V540:V553" si="132">V539</f>
        <v>N/A</v>
      </c>
      <c r="W540" s="4"/>
    </row>
    <row r="541" spans="1:23" ht="12.75" customHeight="1" x14ac:dyDescent="0.4">
      <c r="A541" s="2">
        <f t="shared" si="131"/>
        <v>3</v>
      </c>
      <c r="B541" s="63"/>
      <c r="C541" s="4">
        <v>4.1749999999999998</v>
      </c>
      <c r="D541" s="3">
        <f t="shared" si="123"/>
        <v>0</v>
      </c>
      <c r="E541" s="51" t="str">
        <f t="shared" si="124"/>
        <v>N/A</v>
      </c>
      <c r="F541" s="18" t="str">
        <f t="shared" si="125"/>
        <v>N/A</v>
      </c>
      <c r="G541" s="4">
        <v>1.194</v>
      </c>
      <c r="H541" s="39">
        <f t="shared" si="126"/>
        <v>0</v>
      </c>
      <c r="I541" s="52" t="str">
        <f t="shared" si="127"/>
        <v>N/A</v>
      </c>
      <c r="J541" s="18" t="str">
        <f t="shared" si="128"/>
        <v>N/A</v>
      </c>
      <c r="K541" s="53" t="str">
        <f t="shared" si="129"/>
        <v>N/A</v>
      </c>
      <c r="L541" s="2" t="s">
        <v>74</v>
      </c>
      <c r="M541" s="2"/>
      <c r="N541" s="63"/>
      <c r="O541" s="63"/>
      <c r="P541" s="59">
        <v>0.49299999999999999</v>
      </c>
      <c r="Q541" s="59">
        <v>0.65900000000000003</v>
      </c>
      <c r="R541" s="55">
        <v>0.65</v>
      </c>
      <c r="S541" s="59">
        <v>0.56699999999999995</v>
      </c>
      <c r="T541" s="59">
        <v>0.75900000000000001</v>
      </c>
      <c r="U541" s="55">
        <v>0.75</v>
      </c>
      <c r="V541" s="4" t="str">
        <f t="shared" si="132"/>
        <v>N/A</v>
      </c>
      <c r="W541" s="4"/>
    </row>
    <row r="542" spans="1:23" ht="12.75" customHeight="1" x14ac:dyDescent="0.4">
      <c r="A542" s="2">
        <f t="shared" si="131"/>
        <v>4</v>
      </c>
      <c r="B542" s="63"/>
      <c r="C542" s="4">
        <v>4.1749999999999998</v>
      </c>
      <c r="D542" s="3">
        <f t="shared" si="123"/>
        <v>0</v>
      </c>
      <c r="E542" s="51" t="str">
        <f t="shared" si="124"/>
        <v>N/A</v>
      </c>
      <c r="F542" s="18" t="str">
        <f t="shared" si="125"/>
        <v>N/A</v>
      </c>
      <c r="G542" s="4">
        <v>2.2450000000000001</v>
      </c>
      <c r="H542" s="39">
        <f t="shared" si="126"/>
        <v>0</v>
      </c>
      <c r="I542" s="52" t="str">
        <f t="shared" si="127"/>
        <v>N/A</v>
      </c>
      <c r="J542" s="18" t="str">
        <f t="shared" si="128"/>
        <v>N/A</v>
      </c>
      <c r="K542" s="53" t="str">
        <f t="shared" si="129"/>
        <v>N/A</v>
      </c>
      <c r="L542" s="2" t="s">
        <v>31</v>
      </c>
      <c r="M542" s="2"/>
      <c r="N542" s="3">
        <f t="shared" ref="N542:O542" si="133">N540-N541</f>
        <v>0</v>
      </c>
      <c r="O542" s="3">
        <f t="shared" si="133"/>
        <v>0</v>
      </c>
      <c r="P542" s="59">
        <v>0.49299999999999999</v>
      </c>
      <c r="Q542" s="59">
        <v>0.66900000000000004</v>
      </c>
      <c r="R542" s="55">
        <v>0.67</v>
      </c>
      <c r="S542" s="59">
        <v>0.56699999999999995</v>
      </c>
      <c r="T542" s="59">
        <v>0.77100000000000002</v>
      </c>
      <c r="U542" s="55">
        <v>0.77</v>
      </c>
      <c r="V542" s="4" t="str">
        <f t="shared" si="132"/>
        <v>N/A</v>
      </c>
      <c r="W542" s="4"/>
    </row>
    <row r="543" spans="1:23" ht="12.75" customHeight="1" x14ac:dyDescent="0.4">
      <c r="A543" s="2">
        <f t="shared" si="131"/>
        <v>5</v>
      </c>
      <c r="B543" s="63"/>
      <c r="C543" s="4">
        <v>4.1749999999999998</v>
      </c>
      <c r="D543" s="3">
        <f t="shared" si="123"/>
        <v>0</v>
      </c>
      <c r="E543" s="51" t="str">
        <f t="shared" si="124"/>
        <v>N/A</v>
      </c>
      <c r="F543" s="18" t="str">
        <f t="shared" si="125"/>
        <v>N/A</v>
      </c>
      <c r="G543" s="4">
        <v>3.17</v>
      </c>
      <c r="H543" s="39">
        <f t="shared" si="126"/>
        <v>0</v>
      </c>
      <c r="I543" s="52" t="str">
        <f t="shared" si="127"/>
        <v>N/A</v>
      </c>
      <c r="J543" s="18" t="str">
        <f t="shared" si="128"/>
        <v>N/A</v>
      </c>
      <c r="K543" s="53" t="str">
        <f t="shared" si="129"/>
        <v>N/A</v>
      </c>
      <c r="L543" s="2"/>
      <c r="M543" s="2"/>
      <c r="N543" s="3"/>
      <c r="O543" s="3"/>
      <c r="P543" s="59">
        <v>0.49299999999999999</v>
      </c>
      <c r="Q543" s="59">
        <v>0.67800000000000005</v>
      </c>
      <c r="R543" s="55">
        <v>0.69</v>
      </c>
      <c r="S543" s="59">
        <v>0.56699999999999995</v>
      </c>
      <c r="T543" s="59">
        <v>0.78200000000000003</v>
      </c>
      <c r="U543" s="55">
        <v>0.8</v>
      </c>
      <c r="V543" s="4" t="str">
        <f t="shared" si="132"/>
        <v>N/A</v>
      </c>
      <c r="W543" s="4"/>
    </row>
    <row r="544" spans="1:23" ht="12.75" customHeight="1" x14ac:dyDescent="0.4">
      <c r="A544" s="2">
        <f t="shared" si="131"/>
        <v>6</v>
      </c>
      <c r="B544" s="63"/>
      <c r="C544" s="4">
        <v>4.1749999999999998</v>
      </c>
      <c r="D544" s="3">
        <f t="shared" si="123"/>
        <v>0</v>
      </c>
      <c r="E544" s="51" t="str">
        <f t="shared" si="124"/>
        <v>N/A</v>
      </c>
      <c r="F544" s="18" t="str">
        <f t="shared" si="125"/>
        <v>N/A</v>
      </c>
      <c r="G544" s="4">
        <v>3.9980000000000002</v>
      </c>
      <c r="H544" s="39">
        <f t="shared" si="126"/>
        <v>0</v>
      </c>
      <c r="I544" s="52" t="str">
        <f t="shared" si="127"/>
        <v>N/A</v>
      </c>
      <c r="J544" s="18" t="str">
        <f t="shared" si="128"/>
        <v>N/A</v>
      </c>
      <c r="K544" s="53" t="str">
        <f t="shared" si="129"/>
        <v>N/A</v>
      </c>
      <c r="L544" s="2" t="s">
        <v>30</v>
      </c>
      <c r="M544" s="2"/>
      <c r="N544" s="63"/>
      <c r="O544" s="63"/>
      <c r="P544" s="59">
        <v>0.49299999999999999</v>
      </c>
      <c r="Q544" s="59">
        <v>0.68600000000000005</v>
      </c>
      <c r="R544" s="55">
        <v>0.71</v>
      </c>
      <c r="S544" s="59">
        <v>0.56699999999999995</v>
      </c>
      <c r="T544" s="59">
        <v>0.79200000000000004</v>
      </c>
      <c r="U544" s="55">
        <v>0.82</v>
      </c>
      <c r="V544" s="4" t="str">
        <f t="shared" si="132"/>
        <v>N/A</v>
      </c>
      <c r="W544" s="4"/>
    </row>
    <row r="545" spans="1:23" ht="12.75" customHeight="1" x14ac:dyDescent="0.4">
      <c r="A545" s="2">
        <f t="shared" si="131"/>
        <v>7</v>
      </c>
      <c r="B545" s="63"/>
      <c r="C545" s="4">
        <v>4.1749999999999998</v>
      </c>
      <c r="D545" s="3">
        <f t="shared" si="123"/>
        <v>0</v>
      </c>
      <c r="E545" s="51" t="str">
        <f t="shared" si="124"/>
        <v>N/A</v>
      </c>
      <c r="F545" s="18" t="str">
        <f t="shared" si="125"/>
        <v>N/A</v>
      </c>
      <c r="G545" s="4">
        <v>4.7539999999999996</v>
      </c>
      <c r="H545" s="39">
        <f t="shared" si="126"/>
        <v>0</v>
      </c>
      <c r="I545" s="52" t="str">
        <f t="shared" si="127"/>
        <v>N/A</v>
      </c>
      <c r="J545" s="18" t="str">
        <f t="shared" si="128"/>
        <v>N/A</v>
      </c>
      <c r="K545" s="53" t="str">
        <f t="shared" si="129"/>
        <v>N/A</v>
      </c>
      <c r="L545" s="2"/>
      <c r="M545" s="2"/>
      <c r="N545" s="3"/>
      <c r="O545" s="3"/>
      <c r="P545" s="59">
        <v>0.49299999999999999</v>
      </c>
      <c r="Q545" s="59">
        <v>0.69499999999999995</v>
      </c>
      <c r="R545" s="55">
        <v>0.73</v>
      </c>
      <c r="S545" s="59">
        <v>0.56699999999999995</v>
      </c>
      <c r="T545" s="59">
        <v>0.80200000000000005</v>
      </c>
      <c r="U545" s="55">
        <v>0.84</v>
      </c>
      <c r="V545" s="4" t="str">
        <f t="shared" si="132"/>
        <v>N/A</v>
      </c>
      <c r="W545" s="4"/>
    </row>
    <row r="546" spans="1:23" ht="12.75" customHeight="1" x14ac:dyDescent="0.4">
      <c r="A546" s="2">
        <f t="shared" si="131"/>
        <v>8</v>
      </c>
      <c r="B546" s="63"/>
      <c r="C546" s="4">
        <v>4.1749999999999998</v>
      </c>
      <c r="D546" s="3">
        <f t="shared" si="123"/>
        <v>0</v>
      </c>
      <c r="E546" s="51" t="str">
        <f t="shared" si="124"/>
        <v>N/A</v>
      </c>
      <c r="F546" s="18" t="str">
        <f t="shared" si="125"/>
        <v>N/A</v>
      </c>
      <c r="G546" s="4">
        <v>5.4450000000000003</v>
      </c>
      <c r="H546" s="39">
        <f t="shared" si="126"/>
        <v>0</v>
      </c>
      <c r="I546" s="52" t="str">
        <f t="shared" si="127"/>
        <v>N/A</v>
      </c>
      <c r="J546" s="18" t="str">
        <f t="shared" si="128"/>
        <v>N/A</v>
      </c>
      <c r="K546" s="53" t="str">
        <f t="shared" si="129"/>
        <v>N/A</v>
      </c>
      <c r="L546" s="2" t="s">
        <v>13</v>
      </c>
      <c r="M546" s="2"/>
      <c r="N546" s="3">
        <f t="shared" ref="N546:O546" si="134">N542+N544</f>
        <v>0</v>
      </c>
      <c r="O546" s="3">
        <f t="shared" si="134"/>
        <v>0</v>
      </c>
      <c r="P546" s="59">
        <v>0.49299999999999999</v>
      </c>
      <c r="Q546" s="59">
        <v>0.70199999999999996</v>
      </c>
      <c r="R546" s="55">
        <v>0.75</v>
      </c>
      <c r="S546" s="59">
        <v>0.56699999999999995</v>
      </c>
      <c r="T546" s="59">
        <v>0.81100000000000005</v>
      </c>
      <c r="U546" s="55">
        <v>0.87</v>
      </c>
      <c r="V546" s="4" t="str">
        <f t="shared" si="132"/>
        <v>N/A</v>
      </c>
      <c r="W546" s="4"/>
    </row>
    <row r="547" spans="1:23" ht="12.75" customHeight="1" x14ac:dyDescent="0.4">
      <c r="A547" s="2">
        <f t="shared" si="131"/>
        <v>9</v>
      </c>
      <c r="B547" s="63"/>
      <c r="C547" s="4">
        <v>4.1749999999999998</v>
      </c>
      <c r="D547" s="3">
        <f t="shared" si="123"/>
        <v>0</v>
      </c>
      <c r="E547" s="51" t="str">
        <f t="shared" si="124"/>
        <v>N/A</v>
      </c>
      <c r="F547" s="18" t="str">
        <f t="shared" si="125"/>
        <v>N/A</v>
      </c>
      <c r="G547" s="4">
        <v>6.0750000000000002</v>
      </c>
      <c r="H547" s="39">
        <f t="shared" si="126"/>
        <v>0</v>
      </c>
      <c r="I547" s="52" t="str">
        <f t="shared" si="127"/>
        <v>N/A</v>
      </c>
      <c r="J547" s="18" t="str">
        <f t="shared" si="128"/>
        <v>N/A</v>
      </c>
      <c r="K547" s="53" t="str">
        <f t="shared" si="129"/>
        <v>N/A</v>
      </c>
      <c r="L547" s="2"/>
      <c r="M547" s="2"/>
      <c r="N547" s="2"/>
      <c r="O547" s="3"/>
      <c r="P547" s="59">
        <v>0.49299999999999999</v>
      </c>
      <c r="Q547" s="59">
        <v>0.70799999999999996</v>
      </c>
      <c r="R547" s="55">
        <v>0.76</v>
      </c>
      <c r="S547" s="59">
        <v>0.56699999999999995</v>
      </c>
      <c r="T547" s="59">
        <v>0.81799999999999995</v>
      </c>
      <c r="U547" s="55">
        <v>0.88</v>
      </c>
      <c r="V547" s="4" t="str">
        <f t="shared" si="132"/>
        <v>N/A</v>
      </c>
      <c r="W547" s="4"/>
    </row>
    <row r="548" spans="1:23" ht="12.75" customHeight="1" x14ac:dyDescent="0.4">
      <c r="A548" s="2">
        <f t="shared" si="131"/>
        <v>10</v>
      </c>
      <c r="B548" s="63"/>
      <c r="C548" s="4">
        <v>4.1749999999999998</v>
      </c>
      <c r="D548" s="3">
        <f t="shared" si="123"/>
        <v>0</v>
      </c>
      <c r="E548" s="51" t="str">
        <f t="shared" si="124"/>
        <v>N/A</v>
      </c>
      <c r="F548" s="18" t="str">
        <f t="shared" si="125"/>
        <v>N/A</v>
      </c>
      <c r="G548" s="4">
        <v>6.65</v>
      </c>
      <c r="H548" s="39">
        <f t="shared" si="126"/>
        <v>0</v>
      </c>
      <c r="I548" s="52" t="str">
        <f t="shared" si="127"/>
        <v>N/A</v>
      </c>
      <c r="J548" s="18" t="str">
        <f t="shared" si="128"/>
        <v>N/A</v>
      </c>
      <c r="K548" s="53" t="str">
        <f t="shared" si="129"/>
        <v>N/A</v>
      </c>
      <c r="L548" s="2" t="s">
        <v>14</v>
      </c>
      <c r="M548" s="2"/>
      <c r="N548" s="2"/>
      <c r="O548" s="63"/>
      <c r="P548" s="59">
        <v>0.49299999999999999</v>
      </c>
      <c r="Q548" s="59">
        <v>0.71299999999999997</v>
      </c>
      <c r="R548" s="55">
        <v>0.76</v>
      </c>
      <c r="S548" s="59">
        <v>0.56699999999999995</v>
      </c>
      <c r="T548" s="59">
        <v>0.82399999999999995</v>
      </c>
      <c r="U548" s="55">
        <v>0.88</v>
      </c>
      <c r="V548" s="4" t="str">
        <f t="shared" si="132"/>
        <v>N/A</v>
      </c>
      <c r="W548" s="4"/>
    </row>
    <row r="549" spans="1:23" ht="12.75" customHeight="1" x14ac:dyDescent="0.4">
      <c r="A549" s="2">
        <f t="shared" si="131"/>
        <v>11</v>
      </c>
      <c r="B549" s="63"/>
      <c r="C549" s="4">
        <v>4.1749999999999998</v>
      </c>
      <c r="D549" s="3">
        <f t="shared" si="123"/>
        <v>0</v>
      </c>
      <c r="E549" s="51" t="str">
        <f t="shared" si="124"/>
        <v>N/A</v>
      </c>
      <c r="F549" s="18" t="str">
        <f t="shared" si="125"/>
        <v>N/A</v>
      </c>
      <c r="G549" s="4">
        <v>7.1760000000000002</v>
      </c>
      <c r="H549" s="39">
        <f t="shared" si="126"/>
        <v>0</v>
      </c>
      <c r="I549" s="52" t="str">
        <f t="shared" si="127"/>
        <v>N/A</v>
      </c>
      <c r="J549" s="18" t="str">
        <f t="shared" si="128"/>
        <v>N/A</v>
      </c>
      <c r="K549" s="53" t="str">
        <f t="shared" si="129"/>
        <v>N/A</v>
      </c>
      <c r="L549" s="2"/>
      <c r="M549" s="2"/>
      <c r="N549" s="2"/>
      <c r="O549" s="3"/>
      <c r="P549" s="59">
        <v>0.49299999999999999</v>
      </c>
      <c r="Q549" s="59">
        <v>0.71699999999999997</v>
      </c>
      <c r="R549" s="55">
        <v>0.76</v>
      </c>
      <c r="S549" s="59">
        <v>0.56699999999999995</v>
      </c>
      <c r="T549" s="59">
        <v>0.82799999999999996</v>
      </c>
      <c r="U549" s="55">
        <v>0.88</v>
      </c>
      <c r="V549" s="4" t="str">
        <f t="shared" si="132"/>
        <v>N/A</v>
      </c>
      <c r="W549" s="4"/>
    </row>
    <row r="550" spans="1:23" ht="12.75" customHeight="1" x14ac:dyDescent="0.4">
      <c r="A550" s="2">
        <f t="shared" si="131"/>
        <v>12</v>
      </c>
      <c r="B550" s="63"/>
      <c r="C550" s="4">
        <v>4.1749999999999998</v>
      </c>
      <c r="D550" s="3">
        <f t="shared" si="123"/>
        <v>0</v>
      </c>
      <c r="E550" s="51" t="str">
        <f t="shared" si="124"/>
        <v>N/A</v>
      </c>
      <c r="F550" s="18" t="str">
        <f t="shared" si="125"/>
        <v>N/A</v>
      </c>
      <c r="G550" s="4">
        <v>7.6550000000000002</v>
      </c>
      <c r="H550" s="39">
        <f t="shared" si="126"/>
        <v>0</v>
      </c>
      <c r="I550" s="52" t="str">
        <f t="shared" si="127"/>
        <v>N/A</v>
      </c>
      <c r="J550" s="18" t="str">
        <f t="shared" si="128"/>
        <v>N/A</v>
      </c>
      <c r="K550" s="53" t="str">
        <f t="shared" si="129"/>
        <v>N/A</v>
      </c>
      <c r="L550" s="2" t="s">
        <v>29</v>
      </c>
      <c r="M550" s="2"/>
      <c r="N550" s="2"/>
      <c r="O550" s="63"/>
      <c r="P550" s="59">
        <v>0.49299999999999999</v>
      </c>
      <c r="Q550" s="59">
        <v>0.72</v>
      </c>
      <c r="R550" s="55">
        <v>0.77</v>
      </c>
      <c r="S550" s="59">
        <v>0.56699999999999995</v>
      </c>
      <c r="T550" s="59">
        <v>0.83099999999999996</v>
      </c>
      <c r="U550" s="55">
        <v>0.88</v>
      </c>
      <c r="V550" s="4" t="str">
        <f t="shared" si="132"/>
        <v>N/A</v>
      </c>
      <c r="W550" s="4"/>
    </row>
    <row r="551" spans="1:23" ht="12.75" customHeight="1" x14ac:dyDescent="0.4">
      <c r="A551" s="2">
        <f t="shared" si="131"/>
        <v>13</v>
      </c>
      <c r="B551" s="63"/>
      <c r="C551" s="4">
        <v>4.1749999999999998</v>
      </c>
      <c r="D551" s="3">
        <f t="shared" si="123"/>
        <v>0</v>
      </c>
      <c r="E551" s="51" t="str">
        <f t="shared" si="124"/>
        <v>N/A</v>
      </c>
      <c r="F551" s="18" t="str">
        <f t="shared" si="125"/>
        <v>N/A</v>
      </c>
      <c r="G551" s="4">
        <v>8.093</v>
      </c>
      <c r="H551" s="39">
        <f t="shared" si="126"/>
        <v>0</v>
      </c>
      <c r="I551" s="52" t="str">
        <f t="shared" si="127"/>
        <v>N/A</v>
      </c>
      <c r="J551" s="18" t="str">
        <f t="shared" si="128"/>
        <v>N/A</v>
      </c>
      <c r="K551" s="53" t="str">
        <f t="shared" si="129"/>
        <v>N/A</v>
      </c>
      <c r="L551" s="2"/>
      <c r="M551" s="2"/>
      <c r="N551" s="2"/>
      <c r="O551" s="3"/>
      <c r="P551" s="59">
        <v>0.49299999999999999</v>
      </c>
      <c r="Q551" s="59">
        <v>0.72299999999999998</v>
      </c>
      <c r="R551" s="55">
        <v>0.77</v>
      </c>
      <c r="S551" s="59">
        <v>0.56699999999999995</v>
      </c>
      <c r="T551" s="59">
        <v>0.83399999999999996</v>
      </c>
      <c r="U551" s="55">
        <v>0.89</v>
      </c>
      <c r="V551" s="4" t="str">
        <f t="shared" si="132"/>
        <v>N/A</v>
      </c>
      <c r="W551" s="4"/>
    </row>
    <row r="552" spans="1:23" ht="12.75" customHeight="1" x14ac:dyDescent="0.4">
      <c r="A552" s="2">
        <f t="shared" si="131"/>
        <v>14</v>
      </c>
      <c r="B552" s="63"/>
      <c r="C552" s="4">
        <v>4.1749999999999998</v>
      </c>
      <c r="D552" s="3">
        <f t="shared" si="123"/>
        <v>0</v>
      </c>
      <c r="E552" s="51" t="str">
        <f t="shared" si="124"/>
        <v>N/A</v>
      </c>
      <c r="F552" s="18" t="str">
        <f t="shared" si="125"/>
        <v>N/A</v>
      </c>
      <c r="G552" s="4">
        <v>8.4930000000000003</v>
      </c>
      <c r="H552" s="39">
        <f t="shared" si="126"/>
        <v>0</v>
      </c>
      <c r="I552" s="52" t="str">
        <f t="shared" si="127"/>
        <v>N/A</v>
      </c>
      <c r="J552" s="18" t="str">
        <f t="shared" si="128"/>
        <v>N/A</v>
      </c>
      <c r="K552" s="53" t="str">
        <f t="shared" si="129"/>
        <v>N/A</v>
      </c>
      <c r="L552" s="2" t="s">
        <v>15</v>
      </c>
      <c r="M552" s="2"/>
      <c r="N552" s="2"/>
      <c r="O552" s="3">
        <f t="shared" ref="O552" si="135">O548+O550</f>
        <v>0</v>
      </c>
      <c r="P552" s="59">
        <v>0.49299999999999999</v>
      </c>
      <c r="Q552" s="59">
        <v>0.72499999999999998</v>
      </c>
      <c r="R552" s="55">
        <v>0.77</v>
      </c>
      <c r="S552" s="59">
        <v>0.56699999999999995</v>
      </c>
      <c r="T552" s="59">
        <v>0.83699999999999997</v>
      </c>
      <c r="U552" s="55">
        <v>0.89</v>
      </c>
      <c r="V552" s="4" t="str">
        <f t="shared" si="132"/>
        <v>N/A</v>
      </c>
      <c r="W552" s="4"/>
    </row>
    <row r="553" spans="1:23" ht="12.75" customHeight="1" x14ac:dyDescent="0.4">
      <c r="A553" s="13" t="s">
        <v>84</v>
      </c>
      <c r="B553" s="63"/>
      <c r="C553" s="4">
        <v>4.1749999999999998</v>
      </c>
      <c r="D553" s="3">
        <f t="shared" si="123"/>
        <v>0</v>
      </c>
      <c r="E553" s="51" t="str">
        <f t="shared" si="124"/>
        <v>N/A</v>
      </c>
      <c r="F553" s="18" t="str">
        <f t="shared" si="125"/>
        <v>N/A</v>
      </c>
      <c r="G553" s="4">
        <v>8.6839999999999993</v>
      </c>
      <c r="H553" s="39">
        <f t="shared" si="126"/>
        <v>0</v>
      </c>
      <c r="I553" s="52" t="str">
        <f t="shared" si="127"/>
        <v>N/A</v>
      </c>
      <c r="J553" s="18" t="str">
        <f t="shared" si="128"/>
        <v>N/A</v>
      </c>
      <c r="K553" s="53" t="str">
        <f t="shared" si="129"/>
        <v>N/A</v>
      </c>
      <c r="L553" s="2"/>
      <c r="M553" s="2"/>
      <c r="N553" s="2"/>
      <c r="O553" s="2"/>
      <c r="P553" s="59">
        <v>0.49299999999999999</v>
      </c>
      <c r="Q553" s="59">
        <v>0.72499999999999998</v>
      </c>
      <c r="R553" s="55">
        <v>0.77</v>
      </c>
      <c r="S553" s="59">
        <v>0.56699999999999995</v>
      </c>
      <c r="T553" s="59">
        <v>0.83799999999999997</v>
      </c>
      <c r="U553" s="55">
        <v>0.89</v>
      </c>
      <c r="V553" s="4" t="str">
        <f t="shared" si="132"/>
        <v>N/A</v>
      </c>
      <c r="W553" s="4"/>
    </row>
    <row r="554" spans="1:23" s="16" customFormat="1" ht="12.75" customHeight="1" x14ac:dyDescent="0.4">
      <c r="A554" s="16" t="s">
        <v>3</v>
      </c>
      <c r="B554" s="16">
        <f t="shared" ref="B554" si="136">SUM(B539:B553)</f>
        <v>0</v>
      </c>
      <c r="D554" s="16">
        <f t="shared" ref="D554" si="137">SUM(D539:D553)</f>
        <v>0</v>
      </c>
      <c r="F554" s="16">
        <f t="shared" ref="F554" si="138">SUM(F539:F553)</f>
        <v>0</v>
      </c>
      <c r="H554" s="40">
        <f t="shared" ref="H554" si="139">SUM(H539:H553)</f>
        <v>0</v>
      </c>
      <c r="J554" s="16">
        <f t="shared" ref="J554" si="140">SUM(J539:J553)</f>
        <v>0</v>
      </c>
      <c r="K554" s="41"/>
      <c r="L554" s="2" t="s">
        <v>16</v>
      </c>
      <c r="M554" s="2"/>
      <c r="N554" s="2"/>
      <c r="O554" s="47">
        <f>ROUND(H557,Rounding_decimals)</f>
        <v>0</v>
      </c>
      <c r="R554" s="60"/>
      <c r="U554" s="60"/>
    </row>
    <row r="555" spans="1:23" s="5" customFormat="1" ht="12.75" customHeight="1" x14ac:dyDescent="0.4">
      <c r="B555" s="18"/>
      <c r="C555" s="17"/>
      <c r="D555" s="42" t="s">
        <v>52</v>
      </c>
      <c r="F555" s="43" t="s">
        <v>53</v>
      </c>
      <c r="G555" s="17"/>
      <c r="H555" s="17" t="s">
        <v>54</v>
      </c>
      <c r="I555" s="17"/>
      <c r="J555" s="43" t="s">
        <v>55</v>
      </c>
      <c r="K555" s="44"/>
      <c r="L555" s="2"/>
      <c r="M555" s="2"/>
      <c r="N555" s="2"/>
      <c r="O555" s="48"/>
      <c r="R555" s="61"/>
      <c r="U555" s="61"/>
    </row>
    <row r="556" spans="1:23" ht="12.75" customHeight="1" x14ac:dyDescent="0.4">
      <c r="L556" s="2" t="s">
        <v>17</v>
      </c>
      <c r="M556" s="2"/>
      <c r="N556" s="2"/>
      <c r="O556" s="47">
        <f>IF(O546=0,0,O546/(N546-O552))</f>
        <v>0</v>
      </c>
    </row>
    <row r="557" spans="1:23" ht="12.75" customHeight="1" x14ac:dyDescent="0.4">
      <c r="B557" s="2"/>
      <c r="C557" s="3" t="s">
        <v>56</v>
      </c>
      <c r="H557" s="47">
        <f t="shared" ref="H557" si="141">IFERROR(IF(F554+J554=0,0,(F554+J554)/(D554+H554)),0)</f>
        <v>0</v>
      </c>
      <c r="L557" s="2" t="s">
        <v>18</v>
      </c>
      <c r="M557" s="2"/>
      <c r="N557" s="2"/>
      <c r="O557" s="2"/>
    </row>
    <row r="558" spans="1:23" ht="12.75" customHeight="1" x14ac:dyDescent="0.4">
      <c r="L558" s="2"/>
      <c r="M558" s="2"/>
      <c r="N558" s="2"/>
      <c r="O558" s="2"/>
    </row>
    <row r="559" spans="1:23" ht="12.75" customHeight="1" x14ac:dyDescent="0.4">
      <c r="L559" s="2" t="s">
        <v>19</v>
      </c>
      <c r="M559" s="2"/>
      <c r="N559" s="2"/>
      <c r="O559" s="63"/>
    </row>
    <row r="560" spans="1:23" ht="12.75" customHeight="1" x14ac:dyDescent="0.4">
      <c r="A560" s="19" t="s">
        <v>131</v>
      </c>
      <c r="L560" s="2" t="s">
        <v>32</v>
      </c>
      <c r="M560" s="2"/>
      <c r="N560" s="2"/>
      <c r="O560" s="24" t="str">
        <f>IF(AND(O556&lt;O554,O559&gt;500),"Proceed","Stop")</f>
        <v>Stop</v>
      </c>
    </row>
    <row r="561" spans="1:15" ht="12.75" customHeight="1" x14ac:dyDescent="0.4">
      <c r="A561" s="19" t="s">
        <v>71</v>
      </c>
      <c r="L561" s="2"/>
      <c r="M561" s="2"/>
      <c r="N561" s="2"/>
      <c r="O561" s="2"/>
    </row>
    <row r="562" spans="1:15" ht="12.75" customHeight="1" x14ac:dyDescent="0.4">
      <c r="A562" s="19" t="s">
        <v>85</v>
      </c>
      <c r="L562" s="2" t="s">
        <v>20</v>
      </c>
      <c r="M562" s="2"/>
      <c r="N562" s="2"/>
      <c r="O562" s="45" t="str">
        <f>IF(O560="Proceed",IF(O559&gt;9999,0,IF(O559&gt;4999,0.05,IF(O559&gt;2499,0.075,IF(O559&gt;999,0.1,IF(NOT(O559&lt;500),0.15,"N/A"))))),"N/A")</f>
        <v>N/A</v>
      </c>
    </row>
    <row r="563" spans="1:15" ht="12.75" customHeight="1" x14ac:dyDescent="0.4">
      <c r="A563" s="2" t="s">
        <v>40</v>
      </c>
      <c r="L563" s="2"/>
      <c r="M563" s="2"/>
      <c r="N563" s="2"/>
      <c r="O563" s="2"/>
    </row>
    <row r="564" spans="1:15" ht="12.75" customHeight="1" x14ac:dyDescent="0.4">
      <c r="A564" s="19" t="s">
        <v>86</v>
      </c>
      <c r="L564" s="2" t="s">
        <v>33</v>
      </c>
      <c r="M564" s="2"/>
      <c r="N564" s="2"/>
      <c r="O564" s="27" t="str">
        <f>IFERROR(ROUND(O556+O562,Rounding_decimals), "N/A")</f>
        <v>N/A</v>
      </c>
    </row>
    <row r="565" spans="1:15" ht="12.75" customHeight="1" x14ac:dyDescent="0.4">
      <c r="A565" s="19" t="s">
        <v>87</v>
      </c>
      <c r="L565" s="2" t="s">
        <v>34</v>
      </c>
      <c r="M565" s="2"/>
      <c r="N565" s="2"/>
      <c r="O565" s="2"/>
    </row>
    <row r="566" spans="1:15" ht="12.75" customHeight="1" x14ac:dyDescent="0.4">
      <c r="A566" s="2" t="s">
        <v>41</v>
      </c>
      <c r="K566" s="20"/>
      <c r="L566" s="2" t="s">
        <v>21</v>
      </c>
      <c r="M566" s="2"/>
      <c r="N566" s="2"/>
      <c r="O566" s="2" t="str">
        <f t="shared" ref="O566" si="142">IF(O564&lt;O554,"Proceed","Stop")</f>
        <v>Stop</v>
      </c>
    </row>
    <row r="567" spans="1:15" ht="12.75" customHeight="1" x14ac:dyDescent="0.4">
      <c r="A567" s="19" t="s">
        <v>88</v>
      </c>
      <c r="K567" s="21"/>
      <c r="L567" s="2"/>
      <c r="M567" s="2"/>
      <c r="N567" s="2"/>
      <c r="O567" s="2"/>
    </row>
    <row r="568" spans="1:15" ht="12.75" customHeight="1" x14ac:dyDescent="0.4">
      <c r="A568" s="2" t="s">
        <v>134</v>
      </c>
      <c r="L568" s="2" t="s">
        <v>22</v>
      </c>
      <c r="M568" s="2"/>
      <c r="N568" s="2"/>
      <c r="O568" s="3" t="str">
        <f t="shared" ref="O568" si="143">IF(O566="Proceed",(N546-O552)*O564,"N/A")</f>
        <v>N/A</v>
      </c>
    </row>
    <row r="569" spans="1:15" ht="12.75" customHeight="1" x14ac:dyDescent="0.4">
      <c r="L569" s="2" t="s">
        <v>23</v>
      </c>
      <c r="M569" s="2"/>
      <c r="N569" s="2"/>
      <c r="O569" s="2"/>
    </row>
    <row r="570" spans="1:15" ht="12.75" customHeight="1" x14ac:dyDescent="0.4">
      <c r="L570" s="2"/>
      <c r="M570" s="2"/>
      <c r="N570" s="2"/>
      <c r="O570" s="2"/>
    </row>
    <row r="571" spans="1:15" ht="12.75" customHeight="1" x14ac:dyDescent="0.4">
      <c r="L571" s="2" t="s">
        <v>24</v>
      </c>
      <c r="M571" s="2"/>
      <c r="N571" s="2"/>
      <c r="O571" s="3">
        <f>IFERROR((N546-O552)-(O568/O554),0)</f>
        <v>0</v>
      </c>
    </row>
    <row r="572" spans="1:15" ht="12.75" customHeight="1" x14ac:dyDescent="0.4">
      <c r="L572" s="2" t="s">
        <v>25</v>
      </c>
      <c r="M572" s="2"/>
      <c r="N572" s="2"/>
      <c r="O572" s="2"/>
    </row>
    <row r="573" spans="1:15" ht="12.75" customHeight="1" x14ac:dyDescent="0.4">
      <c r="L573" s="2"/>
      <c r="M573" s="2"/>
      <c r="N573" s="2"/>
      <c r="O573" s="2"/>
    </row>
    <row r="574" spans="1:15" ht="12.75" customHeight="1" x14ac:dyDescent="0.4">
      <c r="L574" s="2" t="s">
        <v>120</v>
      </c>
      <c r="M574" s="2"/>
      <c r="N574" s="2"/>
      <c r="O574" s="2"/>
    </row>
    <row r="575" spans="1:15" ht="12.75" customHeight="1" x14ac:dyDescent="0.4">
      <c r="L575" s="2" t="s">
        <v>121</v>
      </c>
      <c r="M575" s="2"/>
      <c r="N575" s="2"/>
      <c r="O575" s="2"/>
    </row>
    <row r="576" spans="1:15" ht="12.75" customHeight="1" x14ac:dyDescent="0.4">
      <c r="L576" s="2"/>
      <c r="M576" s="2"/>
      <c r="N576" s="2"/>
      <c r="O576" s="2"/>
    </row>
    <row r="577" spans="12:15" ht="12.75" customHeight="1" x14ac:dyDescent="0.4">
      <c r="L577" s="2"/>
      <c r="O577" s="2"/>
    </row>
    <row r="578" spans="12:15" ht="12.75" customHeight="1" x14ac:dyDescent="0.4">
      <c r="L578" s="2"/>
      <c r="M578" s="2" t="s">
        <v>26</v>
      </c>
      <c r="N578" s="2"/>
      <c r="O578" s="2"/>
    </row>
    <row r="579" spans="12:15" ht="12.75" customHeight="1" x14ac:dyDescent="0.4">
      <c r="L579" s="2"/>
      <c r="M579" s="2"/>
      <c r="N579" s="2"/>
      <c r="O579" s="2"/>
    </row>
    <row r="580" spans="12:15" ht="12.75" customHeight="1" x14ac:dyDescent="0.4">
      <c r="L580" s="2"/>
      <c r="M580" s="25" t="s">
        <v>4</v>
      </c>
      <c r="N580" s="26" t="s">
        <v>8</v>
      </c>
      <c r="O580" s="2"/>
    </row>
    <row r="581" spans="12:15" ht="12.75" customHeight="1" x14ac:dyDescent="0.4">
      <c r="L581" s="2"/>
      <c r="M581" s="25"/>
      <c r="N581" s="26"/>
      <c r="O581" s="2"/>
    </row>
    <row r="582" spans="12:15" ht="12.75" customHeight="1" x14ac:dyDescent="0.4">
      <c r="L582" s="2"/>
      <c r="M582" s="2" t="s">
        <v>36</v>
      </c>
      <c r="N582" s="27">
        <v>0</v>
      </c>
      <c r="O582" s="2"/>
    </row>
    <row r="583" spans="12:15" ht="12.75" customHeight="1" x14ac:dyDescent="0.4">
      <c r="L583" s="2"/>
      <c r="M583" s="2" t="s">
        <v>37</v>
      </c>
      <c r="N583" s="27">
        <v>0.05</v>
      </c>
      <c r="O583" s="2"/>
    </row>
    <row r="584" spans="12:15" ht="12.75" customHeight="1" x14ac:dyDescent="0.4">
      <c r="L584" s="2"/>
      <c r="M584" s="2" t="s">
        <v>38</v>
      </c>
      <c r="N584" s="27">
        <v>7.4999999999999997E-2</v>
      </c>
      <c r="O584" s="2"/>
    </row>
    <row r="585" spans="12:15" ht="12.75" customHeight="1" x14ac:dyDescent="0.4">
      <c r="L585" s="2"/>
      <c r="M585" s="2" t="s">
        <v>39</v>
      </c>
      <c r="N585" s="27">
        <v>0.1</v>
      </c>
      <c r="O585" s="2"/>
    </row>
    <row r="586" spans="12:15" ht="12.75" customHeight="1" x14ac:dyDescent="0.4">
      <c r="L586" s="2"/>
      <c r="M586" s="2" t="s">
        <v>5</v>
      </c>
      <c r="N586" s="27">
        <v>0.15</v>
      </c>
      <c r="O586" s="2"/>
    </row>
    <row r="587" spans="12:15" ht="12.75" customHeight="1" x14ac:dyDescent="0.4">
      <c r="L587" s="2"/>
      <c r="M587" s="2" t="s">
        <v>35</v>
      </c>
      <c r="N587" s="27" t="s">
        <v>27</v>
      </c>
      <c r="O587" s="2"/>
    </row>
    <row r="588" spans="12:15" ht="12.75" customHeight="1" x14ac:dyDescent="0.4">
      <c r="L588" s="2"/>
      <c r="M588" s="2"/>
      <c r="N588" s="2"/>
      <c r="O588" s="2"/>
    </row>
    <row r="589" spans="12:15" ht="12.75" customHeight="1" x14ac:dyDescent="0.4">
      <c r="M589" s="2"/>
      <c r="N589" s="2"/>
      <c r="O589" s="2"/>
    </row>
    <row r="590" spans="12:15" ht="12.75" customHeight="1" x14ac:dyDescent="0.4">
      <c r="L590" s="19" t="s">
        <v>131</v>
      </c>
      <c r="M590" s="2"/>
      <c r="N590" s="2"/>
      <c r="O590" s="2"/>
    </row>
    <row r="591" spans="12:15" ht="12.75" customHeight="1" x14ac:dyDescent="0.4">
      <c r="L591" s="19" t="s">
        <v>75</v>
      </c>
      <c r="M591" s="2"/>
      <c r="N591" s="2"/>
      <c r="O591" s="2"/>
    </row>
    <row r="592" spans="12:15" ht="12.75" customHeight="1" x14ac:dyDescent="0.4">
      <c r="L592" s="19" t="s">
        <v>76</v>
      </c>
      <c r="M592" s="2"/>
      <c r="N592" s="2"/>
      <c r="O592" s="2"/>
    </row>
    <row r="593" spans="1:21" ht="12.75" customHeight="1" x14ac:dyDescent="0.4">
      <c r="L593" s="2" t="s">
        <v>77</v>
      </c>
      <c r="M593" s="2"/>
      <c r="N593" s="2"/>
      <c r="O593" s="2"/>
    </row>
    <row r="594" spans="1:21" ht="12.75" customHeight="1" x14ac:dyDescent="0.4">
      <c r="L594" s="2" t="s">
        <v>78</v>
      </c>
      <c r="M594" s="2"/>
      <c r="N594" s="2"/>
      <c r="O594" s="20"/>
    </row>
    <row r="595" spans="1:21" ht="12.75" customHeight="1" x14ac:dyDescent="0.4">
      <c r="L595" s="2" t="s">
        <v>79</v>
      </c>
      <c r="M595" s="2"/>
      <c r="N595" s="2"/>
      <c r="O595" s="21"/>
    </row>
    <row r="596" spans="1:21" ht="12.75" customHeight="1" x14ac:dyDescent="0.4">
      <c r="L596" s="2" t="s">
        <v>80</v>
      </c>
      <c r="M596" s="2"/>
      <c r="N596" s="2"/>
      <c r="O596" s="2"/>
    </row>
    <row r="597" spans="1:21" ht="12.75" customHeight="1" x14ac:dyDescent="0.4">
      <c r="L597" s="2"/>
      <c r="M597" s="2"/>
      <c r="N597" s="2"/>
      <c r="O597" s="2"/>
    </row>
    <row r="598" spans="1:21" ht="12.75" customHeight="1" x14ac:dyDescent="0.4">
      <c r="L598" s="2"/>
      <c r="M598" s="2"/>
      <c r="N598" s="2"/>
      <c r="O598" s="2"/>
    </row>
    <row r="599" spans="1:21" ht="12.75" customHeight="1" x14ac:dyDescent="0.4">
      <c r="L599" s="2"/>
      <c r="M599" s="2"/>
      <c r="N599" s="2"/>
      <c r="O599" s="2"/>
    </row>
    <row r="600" spans="1:21" s="66" customFormat="1" ht="12.75" customHeight="1" x14ac:dyDescent="0.3">
      <c r="A600" s="69" t="s">
        <v>137</v>
      </c>
      <c r="B600" s="70"/>
      <c r="C600" s="67"/>
      <c r="D600" s="71"/>
      <c r="F600" s="72"/>
      <c r="G600" s="67"/>
      <c r="H600" s="67"/>
      <c r="I600" s="67"/>
      <c r="J600" s="72"/>
      <c r="K600" s="68"/>
      <c r="L600" s="69" t="s">
        <v>137</v>
      </c>
      <c r="R600" s="73"/>
      <c r="U600" s="73"/>
    </row>
    <row r="601" spans="1:21" ht="12.75" customHeight="1" x14ac:dyDescent="0.4">
      <c r="A601" s="2" t="s">
        <v>65</v>
      </c>
      <c r="L601" s="2" t="s">
        <v>65</v>
      </c>
      <c r="M601" s="2"/>
      <c r="N601" s="2"/>
      <c r="O601" s="2"/>
    </row>
    <row r="602" spans="1:21" ht="12.75" customHeight="1" x14ac:dyDescent="0.4">
      <c r="A602" s="1" t="s">
        <v>67</v>
      </c>
      <c r="L602" s="1" t="s">
        <v>68</v>
      </c>
      <c r="M602" s="2"/>
      <c r="N602" s="2"/>
      <c r="O602" s="2"/>
    </row>
    <row r="603" spans="1:21" ht="12.75" customHeight="1" x14ac:dyDescent="0.4">
      <c r="A603" s="1" t="str">
        <f>Summary!A620&amp;" "&amp;Summary!B620</f>
        <v xml:space="preserve"> </v>
      </c>
      <c r="L603" s="1" t="str">
        <f>Summary!A620&amp;" "&amp;Summary!B620</f>
        <v xml:space="preserve"> </v>
      </c>
      <c r="M603" s="2"/>
      <c r="N603" s="2"/>
      <c r="O603" s="2"/>
    </row>
    <row r="604" spans="1:21" ht="12.75" customHeight="1" x14ac:dyDescent="0.4">
      <c r="L604" s="2"/>
      <c r="M604" s="2"/>
      <c r="N604" s="2"/>
      <c r="O604" s="2"/>
    </row>
    <row r="605" spans="1:21" ht="12.75" customHeight="1" x14ac:dyDescent="0.4">
      <c r="L605" s="2"/>
      <c r="M605" s="2"/>
      <c r="N605" s="2"/>
      <c r="O605" s="2"/>
    </row>
    <row r="606" spans="1:21" ht="12.75" customHeight="1" x14ac:dyDescent="0.4">
      <c r="A606" s="6" t="s">
        <v>11</v>
      </c>
      <c r="B606" s="14">
        <f>Summary!$B$6</f>
        <v>0</v>
      </c>
      <c r="C606" s="2"/>
      <c r="E606" s="6"/>
      <c r="F606" s="2"/>
      <c r="L606" s="6" t="s">
        <v>11</v>
      </c>
      <c r="M606" s="14">
        <f>Summary!$B$6</f>
        <v>0</v>
      </c>
      <c r="N606" s="5"/>
      <c r="O606" s="5"/>
    </row>
    <row r="607" spans="1:21" ht="12.75" customHeight="1" x14ac:dyDescent="0.4">
      <c r="A607" s="6" t="s">
        <v>6</v>
      </c>
      <c r="B607" s="22">
        <f>Summary!$B$7</f>
        <v>0</v>
      </c>
      <c r="C607" s="2"/>
      <c r="E607" s="6"/>
      <c r="F607" s="4"/>
      <c r="I607" s="6"/>
      <c r="K607" s="7"/>
      <c r="L607" s="6" t="s">
        <v>6</v>
      </c>
      <c r="M607" s="22">
        <f>Summary!$B$7</f>
        <v>0</v>
      </c>
      <c r="N607" s="5"/>
      <c r="O607" s="5"/>
    </row>
    <row r="608" spans="1:21" ht="12.75" customHeight="1" x14ac:dyDescent="0.4">
      <c r="A608" s="2" t="s">
        <v>69</v>
      </c>
      <c r="B608" s="62" t="s">
        <v>125</v>
      </c>
      <c r="C608" s="2"/>
      <c r="F608" s="3"/>
      <c r="I608" s="6"/>
      <c r="L608" s="2" t="s">
        <v>69</v>
      </c>
      <c r="M608" s="4" t="str">
        <f>Refunds!B608</f>
        <v>N/A</v>
      </c>
      <c r="N608" s="5"/>
      <c r="O608" s="5"/>
    </row>
    <row r="609" spans="1:23" ht="12.75" customHeight="1" x14ac:dyDescent="0.4">
      <c r="A609" s="6" t="s">
        <v>70</v>
      </c>
      <c r="B609" s="62" t="s">
        <v>125</v>
      </c>
      <c r="C609" s="2"/>
      <c r="F609" s="3"/>
      <c r="G609" s="2"/>
      <c r="H609" s="2"/>
      <c r="I609" s="7"/>
      <c r="J609" s="7"/>
      <c r="K609" s="7"/>
      <c r="L609" s="6" t="s">
        <v>70</v>
      </c>
      <c r="M609" s="22" t="str">
        <f>Refunds!B609</f>
        <v>N/A</v>
      </c>
      <c r="N609" s="5"/>
      <c r="O609" s="5"/>
    </row>
    <row r="610" spans="1:23" ht="12.75" customHeight="1" x14ac:dyDescent="0.4">
      <c r="A610" s="2" t="s">
        <v>148</v>
      </c>
      <c r="B610" s="62"/>
      <c r="J610" s="4"/>
      <c r="L610" s="6" t="s">
        <v>148</v>
      </c>
      <c r="M610" s="22">
        <f>B610</f>
        <v>0</v>
      </c>
      <c r="N610" s="5"/>
      <c r="O610" s="5"/>
    </row>
    <row r="611" spans="1:23" ht="12.75" customHeight="1" x14ac:dyDescent="0.4">
      <c r="J611" s="4"/>
      <c r="L611" s="2"/>
      <c r="M611" s="2"/>
      <c r="N611" s="2"/>
      <c r="O611" s="2"/>
    </row>
    <row r="612" spans="1:23" s="23" customFormat="1" ht="52.5" x14ac:dyDescent="0.4">
      <c r="A612" s="23" t="s">
        <v>81</v>
      </c>
      <c r="B612" s="29" t="s">
        <v>82</v>
      </c>
      <c r="C612" s="30" t="s">
        <v>44</v>
      </c>
      <c r="D612" s="31" t="s">
        <v>48</v>
      </c>
      <c r="E612" s="23" t="s">
        <v>45</v>
      </c>
      <c r="F612" s="32" t="s">
        <v>49</v>
      </c>
      <c r="G612" s="30" t="s">
        <v>46</v>
      </c>
      <c r="H612" s="30" t="s">
        <v>50</v>
      </c>
      <c r="I612" s="30" t="s">
        <v>47</v>
      </c>
      <c r="J612" s="32" t="s">
        <v>51</v>
      </c>
      <c r="K612" s="33" t="s">
        <v>83</v>
      </c>
      <c r="L612" s="5"/>
      <c r="M612" s="5"/>
      <c r="N612" s="23" t="s">
        <v>72</v>
      </c>
      <c r="O612" s="23" t="s">
        <v>73</v>
      </c>
      <c r="P612" s="56" t="s">
        <v>57</v>
      </c>
      <c r="Q612" s="56" t="s">
        <v>58</v>
      </c>
      <c r="R612" s="57" t="s">
        <v>59</v>
      </c>
      <c r="S612" s="56" t="s">
        <v>60</v>
      </c>
      <c r="T612" s="56" t="s">
        <v>61</v>
      </c>
      <c r="U612" s="57" t="s">
        <v>62</v>
      </c>
      <c r="V612" s="23" t="s">
        <v>126</v>
      </c>
    </row>
    <row r="613" spans="1:23" s="26" customFormat="1" ht="12.75" customHeight="1" x14ac:dyDescent="0.4">
      <c r="B613" s="34"/>
      <c r="C613" s="35"/>
      <c r="D613" s="36"/>
      <c r="F613" s="37"/>
      <c r="G613" s="35"/>
      <c r="H613" s="35"/>
      <c r="I613" s="35"/>
      <c r="J613" s="37"/>
      <c r="K613" s="38"/>
      <c r="L613" s="2"/>
      <c r="M613" s="2"/>
      <c r="N613" s="2"/>
      <c r="O613" s="2"/>
      <c r="R613" s="58"/>
      <c r="U613" s="58"/>
    </row>
    <row r="614" spans="1:23" ht="12.75" customHeight="1" x14ac:dyDescent="0.4">
      <c r="A614" s="2">
        <v>1</v>
      </c>
      <c r="B614" s="63"/>
      <c r="C614" s="4">
        <v>2.77</v>
      </c>
      <c r="D614" s="3">
        <f t="shared" ref="D614:D628" si="144">B614*C614</f>
        <v>0</v>
      </c>
      <c r="E614" s="51" t="str">
        <f t="shared" ref="E614:E628" si="145">IF(OR(V614="Individual",V614="Individual Select",V614="Group Mass-Marketed",V614="Group Select Mass-Marketed"),P614,IF(OR(V614="Group",V614="Group Select"),S614,"N/A"))</f>
        <v>N/A</v>
      </c>
      <c r="F614" s="18" t="str">
        <f t="shared" ref="F614:F628" si="146">IFERROR(D614*E614,"N/A")</f>
        <v>N/A</v>
      </c>
      <c r="G614" s="4">
        <v>0</v>
      </c>
      <c r="H614" s="39">
        <f t="shared" ref="H614:H628" si="147">B614*G614</f>
        <v>0</v>
      </c>
      <c r="I614" s="52" t="str">
        <f t="shared" ref="I614:I628" si="148">IF(OR(V614="Individual",V614="Individual Select",V614="Group Mass-Marketed",V614="Group Select Mass-Marketed"),Q614,IF(OR(V614="Group",V614="Group Select"),T614,"N/A"))</f>
        <v>N/A</v>
      </c>
      <c r="J614" s="18" t="str">
        <f t="shared" ref="J614:J628" si="149">IFERROR(H614*I614, "N/A")</f>
        <v>N/A</v>
      </c>
      <c r="K614" s="53" t="str">
        <f t="shared" ref="K614:K628" si="150">IF(OR(V614="Individual",V614="Individual Select",V614="Group Mass-Marketed",V614="Group Select Mass-Marketed"),R614,IF(OR(V614="Group",V614="Group Select"),U614,"N/A"))</f>
        <v>N/A</v>
      </c>
      <c r="L614" s="2" t="s">
        <v>12</v>
      </c>
      <c r="M614" s="2"/>
      <c r="N614" s="2"/>
      <c r="O614" s="2"/>
      <c r="P614" s="59">
        <v>0.442</v>
      </c>
      <c r="Q614" s="59">
        <v>0</v>
      </c>
      <c r="R614" s="55">
        <v>0.4</v>
      </c>
      <c r="S614" s="59">
        <v>0.50700000000000001</v>
      </c>
      <c r="T614" s="59">
        <v>0</v>
      </c>
      <c r="U614" s="55">
        <v>0.46</v>
      </c>
      <c r="V614" s="4" t="str">
        <f t="shared" ref="V614" si="151">B608</f>
        <v>N/A</v>
      </c>
      <c r="W614" s="4"/>
    </row>
    <row r="615" spans="1:23" ht="12.75" customHeight="1" x14ac:dyDescent="0.4">
      <c r="A615" s="2">
        <f t="shared" ref="A615:A627" si="152">A614+1</f>
        <v>2</v>
      </c>
      <c r="B615" s="63"/>
      <c r="C615" s="4">
        <v>4.1749999999999998</v>
      </c>
      <c r="D615" s="3">
        <f t="shared" si="144"/>
        <v>0</v>
      </c>
      <c r="E615" s="51" t="str">
        <f t="shared" si="145"/>
        <v>N/A</v>
      </c>
      <c r="F615" s="18" t="str">
        <f t="shared" si="146"/>
        <v>N/A</v>
      </c>
      <c r="G615" s="4">
        <v>0</v>
      </c>
      <c r="H615" s="39">
        <f t="shared" si="147"/>
        <v>0</v>
      </c>
      <c r="I615" s="52" t="str">
        <f t="shared" si="148"/>
        <v>N/A</v>
      </c>
      <c r="J615" s="18" t="str">
        <f t="shared" si="149"/>
        <v>N/A</v>
      </c>
      <c r="K615" s="53" t="str">
        <f t="shared" si="150"/>
        <v>N/A</v>
      </c>
      <c r="L615" s="2" t="s">
        <v>28</v>
      </c>
      <c r="M615" s="2"/>
      <c r="N615" s="63"/>
      <c r="O615" s="63"/>
      <c r="P615" s="59">
        <v>0.49299999999999999</v>
      </c>
      <c r="Q615" s="59">
        <v>0</v>
      </c>
      <c r="R615" s="55">
        <v>0.55000000000000004</v>
      </c>
      <c r="S615" s="59">
        <v>0.56699999999999995</v>
      </c>
      <c r="T615" s="59">
        <v>0</v>
      </c>
      <c r="U615" s="55">
        <v>0.63</v>
      </c>
      <c r="V615" s="4" t="str">
        <f t="shared" ref="V615:V628" si="153">V614</f>
        <v>N/A</v>
      </c>
      <c r="W615" s="4"/>
    </row>
    <row r="616" spans="1:23" ht="12.75" customHeight="1" x14ac:dyDescent="0.4">
      <c r="A616" s="2">
        <f t="shared" si="152"/>
        <v>3</v>
      </c>
      <c r="B616" s="63"/>
      <c r="C616" s="4">
        <v>4.1749999999999998</v>
      </c>
      <c r="D616" s="3">
        <f t="shared" si="144"/>
        <v>0</v>
      </c>
      <c r="E616" s="51" t="str">
        <f t="shared" si="145"/>
        <v>N/A</v>
      </c>
      <c r="F616" s="18" t="str">
        <f t="shared" si="146"/>
        <v>N/A</v>
      </c>
      <c r="G616" s="4">
        <v>1.194</v>
      </c>
      <c r="H616" s="39">
        <f t="shared" si="147"/>
        <v>0</v>
      </c>
      <c r="I616" s="52" t="str">
        <f t="shared" si="148"/>
        <v>N/A</v>
      </c>
      <c r="J616" s="18" t="str">
        <f t="shared" si="149"/>
        <v>N/A</v>
      </c>
      <c r="K616" s="53" t="str">
        <f t="shared" si="150"/>
        <v>N/A</v>
      </c>
      <c r="L616" s="2" t="s">
        <v>74</v>
      </c>
      <c r="M616" s="2"/>
      <c r="N616" s="63"/>
      <c r="O616" s="63"/>
      <c r="P616" s="59">
        <v>0.49299999999999999</v>
      </c>
      <c r="Q616" s="59">
        <v>0.65900000000000003</v>
      </c>
      <c r="R616" s="55">
        <v>0.65</v>
      </c>
      <c r="S616" s="59">
        <v>0.56699999999999995</v>
      </c>
      <c r="T616" s="59">
        <v>0.75900000000000001</v>
      </c>
      <c r="U616" s="55">
        <v>0.75</v>
      </c>
      <c r="V616" s="4" t="str">
        <f t="shared" si="153"/>
        <v>N/A</v>
      </c>
      <c r="W616" s="4"/>
    </row>
    <row r="617" spans="1:23" ht="12.75" customHeight="1" x14ac:dyDescent="0.4">
      <c r="A617" s="2">
        <f t="shared" si="152"/>
        <v>4</v>
      </c>
      <c r="B617" s="63"/>
      <c r="C617" s="4">
        <v>4.1749999999999998</v>
      </c>
      <c r="D617" s="3">
        <f t="shared" si="144"/>
        <v>0</v>
      </c>
      <c r="E617" s="51" t="str">
        <f t="shared" si="145"/>
        <v>N/A</v>
      </c>
      <c r="F617" s="18" t="str">
        <f t="shared" si="146"/>
        <v>N/A</v>
      </c>
      <c r="G617" s="4">
        <v>2.2450000000000001</v>
      </c>
      <c r="H617" s="39">
        <f t="shared" si="147"/>
        <v>0</v>
      </c>
      <c r="I617" s="52" t="str">
        <f t="shared" si="148"/>
        <v>N/A</v>
      </c>
      <c r="J617" s="18" t="str">
        <f t="shared" si="149"/>
        <v>N/A</v>
      </c>
      <c r="K617" s="53" t="str">
        <f t="shared" si="150"/>
        <v>N/A</v>
      </c>
      <c r="L617" s="2" t="s">
        <v>31</v>
      </c>
      <c r="M617" s="2"/>
      <c r="N617" s="3">
        <f t="shared" ref="N617:O617" si="154">N615-N616</f>
        <v>0</v>
      </c>
      <c r="O617" s="3">
        <f t="shared" si="154"/>
        <v>0</v>
      </c>
      <c r="P617" s="59">
        <v>0.49299999999999999</v>
      </c>
      <c r="Q617" s="59">
        <v>0.66900000000000004</v>
      </c>
      <c r="R617" s="55">
        <v>0.67</v>
      </c>
      <c r="S617" s="59">
        <v>0.56699999999999995</v>
      </c>
      <c r="T617" s="59">
        <v>0.77100000000000002</v>
      </c>
      <c r="U617" s="55">
        <v>0.77</v>
      </c>
      <c r="V617" s="4" t="str">
        <f t="shared" si="153"/>
        <v>N/A</v>
      </c>
      <c r="W617" s="4"/>
    </row>
    <row r="618" spans="1:23" ht="12.75" customHeight="1" x14ac:dyDescent="0.4">
      <c r="A618" s="2">
        <f t="shared" si="152"/>
        <v>5</v>
      </c>
      <c r="B618" s="63"/>
      <c r="C618" s="4">
        <v>4.1749999999999998</v>
      </c>
      <c r="D618" s="3">
        <f t="shared" si="144"/>
        <v>0</v>
      </c>
      <c r="E618" s="51" t="str">
        <f t="shared" si="145"/>
        <v>N/A</v>
      </c>
      <c r="F618" s="18" t="str">
        <f t="shared" si="146"/>
        <v>N/A</v>
      </c>
      <c r="G618" s="4">
        <v>3.17</v>
      </c>
      <c r="H618" s="39">
        <f t="shared" si="147"/>
        <v>0</v>
      </c>
      <c r="I618" s="52" t="str">
        <f t="shared" si="148"/>
        <v>N/A</v>
      </c>
      <c r="J618" s="18" t="str">
        <f t="shared" si="149"/>
        <v>N/A</v>
      </c>
      <c r="K618" s="53" t="str">
        <f t="shared" si="150"/>
        <v>N/A</v>
      </c>
      <c r="L618" s="2"/>
      <c r="M618" s="2"/>
      <c r="N618" s="3"/>
      <c r="O618" s="3"/>
      <c r="P618" s="59">
        <v>0.49299999999999999</v>
      </c>
      <c r="Q618" s="59">
        <v>0.67800000000000005</v>
      </c>
      <c r="R618" s="55">
        <v>0.69</v>
      </c>
      <c r="S618" s="59">
        <v>0.56699999999999995</v>
      </c>
      <c r="T618" s="59">
        <v>0.78200000000000003</v>
      </c>
      <c r="U618" s="55">
        <v>0.8</v>
      </c>
      <c r="V618" s="4" t="str">
        <f t="shared" si="153"/>
        <v>N/A</v>
      </c>
      <c r="W618" s="4"/>
    </row>
    <row r="619" spans="1:23" ht="12.75" customHeight="1" x14ac:dyDescent="0.4">
      <c r="A619" s="2">
        <f t="shared" si="152"/>
        <v>6</v>
      </c>
      <c r="B619" s="63"/>
      <c r="C619" s="4">
        <v>4.1749999999999998</v>
      </c>
      <c r="D619" s="3">
        <f t="shared" si="144"/>
        <v>0</v>
      </c>
      <c r="E619" s="51" t="str">
        <f t="shared" si="145"/>
        <v>N/A</v>
      </c>
      <c r="F619" s="18" t="str">
        <f t="shared" si="146"/>
        <v>N/A</v>
      </c>
      <c r="G619" s="4">
        <v>3.9980000000000002</v>
      </c>
      <c r="H619" s="39">
        <f t="shared" si="147"/>
        <v>0</v>
      </c>
      <c r="I619" s="52" t="str">
        <f t="shared" si="148"/>
        <v>N/A</v>
      </c>
      <c r="J619" s="18" t="str">
        <f t="shared" si="149"/>
        <v>N/A</v>
      </c>
      <c r="K619" s="53" t="str">
        <f t="shared" si="150"/>
        <v>N/A</v>
      </c>
      <c r="L619" s="2" t="s">
        <v>30</v>
      </c>
      <c r="M619" s="2"/>
      <c r="N619" s="63"/>
      <c r="O619" s="63"/>
      <c r="P619" s="59">
        <v>0.49299999999999999</v>
      </c>
      <c r="Q619" s="59">
        <v>0.68600000000000005</v>
      </c>
      <c r="R619" s="55">
        <v>0.71</v>
      </c>
      <c r="S619" s="59">
        <v>0.56699999999999995</v>
      </c>
      <c r="T619" s="59">
        <v>0.79200000000000004</v>
      </c>
      <c r="U619" s="55">
        <v>0.82</v>
      </c>
      <c r="V619" s="4" t="str">
        <f t="shared" si="153"/>
        <v>N/A</v>
      </c>
      <c r="W619" s="4"/>
    </row>
    <row r="620" spans="1:23" ht="12.75" customHeight="1" x14ac:dyDescent="0.4">
      <c r="A620" s="2">
        <f t="shared" si="152"/>
        <v>7</v>
      </c>
      <c r="B620" s="63"/>
      <c r="C620" s="4">
        <v>4.1749999999999998</v>
      </c>
      <c r="D620" s="3">
        <f t="shared" si="144"/>
        <v>0</v>
      </c>
      <c r="E620" s="51" t="str">
        <f t="shared" si="145"/>
        <v>N/A</v>
      </c>
      <c r="F620" s="18" t="str">
        <f t="shared" si="146"/>
        <v>N/A</v>
      </c>
      <c r="G620" s="4">
        <v>4.7539999999999996</v>
      </c>
      <c r="H620" s="39">
        <f t="shared" si="147"/>
        <v>0</v>
      </c>
      <c r="I620" s="52" t="str">
        <f t="shared" si="148"/>
        <v>N/A</v>
      </c>
      <c r="J620" s="18" t="str">
        <f t="shared" si="149"/>
        <v>N/A</v>
      </c>
      <c r="K620" s="53" t="str">
        <f t="shared" si="150"/>
        <v>N/A</v>
      </c>
      <c r="L620" s="2"/>
      <c r="M620" s="2"/>
      <c r="N620" s="3"/>
      <c r="O620" s="3"/>
      <c r="P620" s="59">
        <v>0.49299999999999999</v>
      </c>
      <c r="Q620" s="59">
        <v>0.69499999999999995</v>
      </c>
      <c r="R620" s="55">
        <v>0.73</v>
      </c>
      <c r="S620" s="59">
        <v>0.56699999999999995</v>
      </c>
      <c r="T620" s="59">
        <v>0.80200000000000005</v>
      </c>
      <c r="U620" s="55">
        <v>0.84</v>
      </c>
      <c r="V620" s="4" t="str">
        <f t="shared" si="153"/>
        <v>N/A</v>
      </c>
      <c r="W620" s="4"/>
    </row>
    <row r="621" spans="1:23" ht="12.75" customHeight="1" x14ac:dyDescent="0.4">
      <c r="A621" s="2">
        <f t="shared" si="152"/>
        <v>8</v>
      </c>
      <c r="B621" s="63"/>
      <c r="C621" s="4">
        <v>4.1749999999999998</v>
      </c>
      <c r="D621" s="3">
        <f t="shared" si="144"/>
        <v>0</v>
      </c>
      <c r="E621" s="51" t="str">
        <f t="shared" si="145"/>
        <v>N/A</v>
      </c>
      <c r="F621" s="18" t="str">
        <f t="shared" si="146"/>
        <v>N/A</v>
      </c>
      <c r="G621" s="4">
        <v>5.4450000000000003</v>
      </c>
      <c r="H621" s="39">
        <f t="shared" si="147"/>
        <v>0</v>
      </c>
      <c r="I621" s="52" t="str">
        <f t="shared" si="148"/>
        <v>N/A</v>
      </c>
      <c r="J621" s="18" t="str">
        <f t="shared" si="149"/>
        <v>N/A</v>
      </c>
      <c r="K621" s="53" t="str">
        <f t="shared" si="150"/>
        <v>N/A</v>
      </c>
      <c r="L621" s="2" t="s">
        <v>13</v>
      </c>
      <c r="M621" s="2"/>
      <c r="N621" s="3">
        <f t="shared" ref="N621:O621" si="155">N617+N619</f>
        <v>0</v>
      </c>
      <c r="O621" s="3">
        <f t="shared" si="155"/>
        <v>0</v>
      </c>
      <c r="P621" s="59">
        <v>0.49299999999999999</v>
      </c>
      <c r="Q621" s="59">
        <v>0.70199999999999996</v>
      </c>
      <c r="R621" s="55">
        <v>0.75</v>
      </c>
      <c r="S621" s="59">
        <v>0.56699999999999995</v>
      </c>
      <c r="T621" s="59">
        <v>0.81100000000000005</v>
      </c>
      <c r="U621" s="55">
        <v>0.87</v>
      </c>
      <c r="V621" s="4" t="str">
        <f t="shared" si="153"/>
        <v>N/A</v>
      </c>
      <c r="W621" s="4"/>
    </row>
    <row r="622" spans="1:23" ht="12.75" customHeight="1" x14ac:dyDescent="0.4">
      <c r="A622" s="2">
        <f t="shared" si="152"/>
        <v>9</v>
      </c>
      <c r="B622" s="63"/>
      <c r="C622" s="4">
        <v>4.1749999999999998</v>
      </c>
      <c r="D622" s="3">
        <f t="shared" si="144"/>
        <v>0</v>
      </c>
      <c r="E622" s="51" t="str">
        <f t="shared" si="145"/>
        <v>N/A</v>
      </c>
      <c r="F622" s="18" t="str">
        <f t="shared" si="146"/>
        <v>N/A</v>
      </c>
      <c r="G622" s="4">
        <v>6.0750000000000002</v>
      </c>
      <c r="H622" s="39">
        <f t="shared" si="147"/>
        <v>0</v>
      </c>
      <c r="I622" s="52" t="str">
        <f t="shared" si="148"/>
        <v>N/A</v>
      </c>
      <c r="J622" s="18" t="str">
        <f t="shared" si="149"/>
        <v>N/A</v>
      </c>
      <c r="K622" s="53" t="str">
        <f t="shared" si="150"/>
        <v>N/A</v>
      </c>
      <c r="L622" s="2"/>
      <c r="M622" s="2"/>
      <c r="N622" s="2"/>
      <c r="O622" s="3"/>
      <c r="P622" s="59">
        <v>0.49299999999999999</v>
      </c>
      <c r="Q622" s="59">
        <v>0.70799999999999996</v>
      </c>
      <c r="R622" s="55">
        <v>0.76</v>
      </c>
      <c r="S622" s="59">
        <v>0.56699999999999995</v>
      </c>
      <c r="T622" s="59">
        <v>0.81799999999999995</v>
      </c>
      <c r="U622" s="55">
        <v>0.88</v>
      </c>
      <c r="V622" s="4" t="str">
        <f t="shared" si="153"/>
        <v>N/A</v>
      </c>
      <c r="W622" s="4"/>
    </row>
    <row r="623" spans="1:23" ht="12.75" customHeight="1" x14ac:dyDescent="0.4">
      <c r="A623" s="2">
        <f t="shared" si="152"/>
        <v>10</v>
      </c>
      <c r="B623" s="63"/>
      <c r="C623" s="4">
        <v>4.1749999999999998</v>
      </c>
      <c r="D623" s="3">
        <f t="shared" si="144"/>
        <v>0</v>
      </c>
      <c r="E623" s="51" t="str">
        <f t="shared" si="145"/>
        <v>N/A</v>
      </c>
      <c r="F623" s="18" t="str">
        <f t="shared" si="146"/>
        <v>N/A</v>
      </c>
      <c r="G623" s="4">
        <v>6.65</v>
      </c>
      <c r="H623" s="39">
        <f t="shared" si="147"/>
        <v>0</v>
      </c>
      <c r="I623" s="52" t="str">
        <f t="shared" si="148"/>
        <v>N/A</v>
      </c>
      <c r="J623" s="18" t="str">
        <f t="shared" si="149"/>
        <v>N/A</v>
      </c>
      <c r="K623" s="53" t="str">
        <f t="shared" si="150"/>
        <v>N/A</v>
      </c>
      <c r="L623" s="2" t="s">
        <v>14</v>
      </c>
      <c r="M623" s="2"/>
      <c r="N623" s="2"/>
      <c r="O623" s="63"/>
      <c r="P623" s="59">
        <v>0.49299999999999999</v>
      </c>
      <c r="Q623" s="59">
        <v>0.71299999999999997</v>
      </c>
      <c r="R623" s="55">
        <v>0.76</v>
      </c>
      <c r="S623" s="59">
        <v>0.56699999999999995</v>
      </c>
      <c r="T623" s="59">
        <v>0.82399999999999995</v>
      </c>
      <c r="U623" s="55">
        <v>0.88</v>
      </c>
      <c r="V623" s="4" t="str">
        <f t="shared" si="153"/>
        <v>N/A</v>
      </c>
      <c r="W623" s="4"/>
    </row>
    <row r="624" spans="1:23" ht="12.75" customHeight="1" x14ac:dyDescent="0.4">
      <c r="A624" s="2">
        <f t="shared" si="152"/>
        <v>11</v>
      </c>
      <c r="B624" s="63"/>
      <c r="C624" s="4">
        <v>4.1749999999999998</v>
      </c>
      <c r="D624" s="3">
        <f t="shared" si="144"/>
        <v>0</v>
      </c>
      <c r="E624" s="51" t="str">
        <f t="shared" si="145"/>
        <v>N/A</v>
      </c>
      <c r="F624" s="18" t="str">
        <f t="shared" si="146"/>
        <v>N/A</v>
      </c>
      <c r="G624" s="4">
        <v>7.1760000000000002</v>
      </c>
      <c r="H624" s="39">
        <f t="shared" si="147"/>
        <v>0</v>
      </c>
      <c r="I624" s="52" t="str">
        <f t="shared" si="148"/>
        <v>N/A</v>
      </c>
      <c r="J624" s="18" t="str">
        <f t="shared" si="149"/>
        <v>N/A</v>
      </c>
      <c r="K624" s="53" t="str">
        <f t="shared" si="150"/>
        <v>N/A</v>
      </c>
      <c r="L624" s="2"/>
      <c r="M624" s="2"/>
      <c r="N624" s="2"/>
      <c r="O624" s="3"/>
      <c r="P624" s="59">
        <v>0.49299999999999999</v>
      </c>
      <c r="Q624" s="59">
        <v>0.71699999999999997</v>
      </c>
      <c r="R624" s="55">
        <v>0.76</v>
      </c>
      <c r="S624" s="59">
        <v>0.56699999999999995</v>
      </c>
      <c r="T624" s="59">
        <v>0.82799999999999996</v>
      </c>
      <c r="U624" s="55">
        <v>0.88</v>
      </c>
      <c r="V624" s="4" t="str">
        <f t="shared" si="153"/>
        <v>N/A</v>
      </c>
      <c r="W624" s="4"/>
    </row>
    <row r="625" spans="1:23" ht="12.75" customHeight="1" x14ac:dyDescent="0.4">
      <c r="A625" s="2">
        <f t="shared" si="152"/>
        <v>12</v>
      </c>
      <c r="B625" s="63"/>
      <c r="C625" s="4">
        <v>4.1749999999999998</v>
      </c>
      <c r="D625" s="3">
        <f t="shared" si="144"/>
        <v>0</v>
      </c>
      <c r="E625" s="51" t="str">
        <f t="shared" si="145"/>
        <v>N/A</v>
      </c>
      <c r="F625" s="18" t="str">
        <f t="shared" si="146"/>
        <v>N/A</v>
      </c>
      <c r="G625" s="4">
        <v>7.6550000000000002</v>
      </c>
      <c r="H625" s="39">
        <f t="shared" si="147"/>
        <v>0</v>
      </c>
      <c r="I625" s="52" t="str">
        <f t="shared" si="148"/>
        <v>N/A</v>
      </c>
      <c r="J625" s="18" t="str">
        <f t="shared" si="149"/>
        <v>N/A</v>
      </c>
      <c r="K625" s="53" t="str">
        <f t="shared" si="150"/>
        <v>N/A</v>
      </c>
      <c r="L625" s="2" t="s">
        <v>29</v>
      </c>
      <c r="M625" s="2"/>
      <c r="N625" s="2"/>
      <c r="O625" s="63"/>
      <c r="P625" s="59">
        <v>0.49299999999999999</v>
      </c>
      <c r="Q625" s="59">
        <v>0.72</v>
      </c>
      <c r="R625" s="55">
        <v>0.77</v>
      </c>
      <c r="S625" s="59">
        <v>0.56699999999999995</v>
      </c>
      <c r="T625" s="59">
        <v>0.83099999999999996</v>
      </c>
      <c r="U625" s="55">
        <v>0.88</v>
      </c>
      <c r="V625" s="4" t="str">
        <f t="shared" si="153"/>
        <v>N/A</v>
      </c>
      <c r="W625" s="4"/>
    </row>
    <row r="626" spans="1:23" ht="12.75" customHeight="1" x14ac:dyDescent="0.4">
      <c r="A626" s="2">
        <f t="shared" si="152"/>
        <v>13</v>
      </c>
      <c r="B626" s="63"/>
      <c r="C626" s="4">
        <v>4.1749999999999998</v>
      </c>
      <c r="D626" s="3">
        <f t="shared" si="144"/>
        <v>0</v>
      </c>
      <c r="E626" s="51" t="str">
        <f t="shared" si="145"/>
        <v>N/A</v>
      </c>
      <c r="F626" s="18" t="str">
        <f t="shared" si="146"/>
        <v>N/A</v>
      </c>
      <c r="G626" s="4">
        <v>8.093</v>
      </c>
      <c r="H626" s="39">
        <f t="shared" si="147"/>
        <v>0</v>
      </c>
      <c r="I626" s="52" t="str">
        <f t="shared" si="148"/>
        <v>N/A</v>
      </c>
      <c r="J626" s="18" t="str">
        <f t="shared" si="149"/>
        <v>N/A</v>
      </c>
      <c r="K626" s="53" t="str">
        <f t="shared" si="150"/>
        <v>N/A</v>
      </c>
      <c r="L626" s="2"/>
      <c r="M626" s="2"/>
      <c r="N626" s="2"/>
      <c r="O626" s="3"/>
      <c r="P626" s="59">
        <v>0.49299999999999999</v>
      </c>
      <c r="Q626" s="59">
        <v>0.72299999999999998</v>
      </c>
      <c r="R626" s="55">
        <v>0.77</v>
      </c>
      <c r="S626" s="59">
        <v>0.56699999999999995</v>
      </c>
      <c r="T626" s="59">
        <v>0.83399999999999996</v>
      </c>
      <c r="U626" s="55">
        <v>0.89</v>
      </c>
      <c r="V626" s="4" t="str">
        <f t="shared" si="153"/>
        <v>N/A</v>
      </c>
      <c r="W626" s="4"/>
    </row>
    <row r="627" spans="1:23" ht="12.75" customHeight="1" x14ac:dyDescent="0.4">
      <c r="A627" s="2">
        <f t="shared" si="152"/>
        <v>14</v>
      </c>
      <c r="B627" s="63"/>
      <c r="C627" s="4">
        <v>4.1749999999999998</v>
      </c>
      <c r="D627" s="3">
        <f t="shared" si="144"/>
        <v>0</v>
      </c>
      <c r="E627" s="51" t="str">
        <f t="shared" si="145"/>
        <v>N/A</v>
      </c>
      <c r="F627" s="18" t="str">
        <f t="shared" si="146"/>
        <v>N/A</v>
      </c>
      <c r="G627" s="4">
        <v>8.4930000000000003</v>
      </c>
      <c r="H627" s="39">
        <f t="shared" si="147"/>
        <v>0</v>
      </c>
      <c r="I627" s="52" t="str">
        <f t="shared" si="148"/>
        <v>N/A</v>
      </c>
      <c r="J627" s="18" t="str">
        <f t="shared" si="149"/>
        <v>N/A</v>
      </c>
      <c r="K627" s="53" t="str">
        <f t="shared" si="150"/>
        <v>N/A</v>
      </c>
      <c r="L627" s="2" t="s">
        <v>15</v>
      </c>
      <c r="M627" s="2"/>
      <c r="N627" s="2"/>
      <c r="O627" s="3">
        <f t="shared" ref="O627" si="156">O623+O625</f>
        <v>0</v>
      </c>
      <c r="P627" s="59">
        <v>0.49299999999999999</v>
      </c>
      <c r="Q627" s="59">
        <v>0.72499999999999998</v>
      </c>
      <c r="R627" s="55">
        <v>0.77</v>
      </c>
      <c r="S627" s="59">
        <v>0.56699999999999995</v>
      </c>
      <c r="T627" s="59">
        <v>0.83699999999999997</v>
      </c>
      <c r="U627" s="55">
        <v>0.89</v>
      </c>
      <c r="V627" s="4" t="str">
        <f t="shared" si="153"/>
        <v>N/A</v>
      </c>
      <c r="W627" s="4"/>
    </row>
    <row r="628" spans="1:23" ht="12.75" customHeight="1" x14ac:dyDescent="0.4">
      <c r="A628" s="13" t="s">
        <v>84</v>
      </c>
      <c r="B628" s="63"/>
      <c r="C628" s="4">
        <v>4.1749999999999998</v>
      </c>
      <c r="D628" s="3">
        <f t="shared" si="144"/>
        <v>0</v>
      </c>
      <c r="E628" s="51" t="str">
        <f t="shared" si="145"/>
        <v>N/A</v>
      </c>
      <c r="F628" s="18" t="str">
        <f t="shared" si="146"/>
        <v>N/A</v>
      </c>
      <c r="G628" s="4">
        <v>8.6839999999999993</v>
      </c>
      <c r="H628" s="39">
        <f t="shared" si="147"/>
        <v>0</v>
      </c>
      <c r="I628" s="52" t="str">
        <f t="shared" si="148"/>
        <v>N/A</v>
      </c>
      <c r="J628" s="18" t="str">
        <f t="shared" si="149"/>
        <v>N/A</v>
      </c>
      <c r="K628" s="53" t="str">
        <f t="shared" si="150"/>
        <v>N/A</v>
      </c>
      <c r="L628" s="2"/>
      <c r="M628" s="2"/>
      <c r="N628" s="2"/>
      <c r="O628" s="2"/>
      <c r="P628" s="59">
        <v>0.49299999999999999</v>
      </c>
      <c r="Q628" s="59">
        <v>0.72499999999999998</v>
      </c>
      <c r="R628" s="55">
        <v>0.77</v>
      </c>
      <c r="S628" s="59">
        <v>0.56699999999999995</v>
      </c>
      <c r="T628" s="59">
        <v>0.83799999999999997</v>
      </c>
      <c r="U628" s="55">
        <v>0.89</v>
      </c>
      <c r="V628" s="4" t="str">
        <f t="shared" si="153"/>
        <v>N/A</v>
      </c>
      <c r="W628" s="4"/>
    </row>
    <row r="629" spans="1:23" s="16" customFormat="1" ht="12.75" customHeight="1" x14ac:dyDescent="0.4">
      <c r="A629" s="16" t="s">
        <v>3</v>
      </c>
      <c r="B629" s="16">
        <f t="shared" ref="B629" si="157">SUM(B614:B628)</f>
        <v>0</v>
      </c>
      <c r="D629" s="16">
        <f t="shared" ref="D629" si="158">SUM(D614:D628)</f>
        <v>0</v>
      </c>
      <c r="F629" s="16">
        <f t="shared" ref="F629" si="159">SUM(F614:F628)</f>
        <v>0</v>
      </c>
      <c r="H629" s="40">
        <f t="shared" ref="H629" si="160">SUM(H614:H628)</f>
        <v>0</v>
      </c>
      <c r="J629" s="16">
        <f t="shared" ref="J629" si="161">SUM(J614:J628)</f>
        <v>0</v>
      </c>
      <c r="K629" s="41"/>
      <c r="L629" s="2" t="s">
        <v>16</v>
      </c>
      <c r="M629" s="2"/>
      <c r="N629" s="2"/>
      <c r="O629" s="47">
        <f>ROUND(H632,Rounding_decimals)</f>
        <v>0</v>
      </c>
      <c r="R629" s="60"/>
      <c r="U629" s="60"/>
    </row>
    <row r="630" spans="1:23" s="5" customFormat="1" ht="12.75" customHeight="1" x14ac:dyDescent="0.4">
      <c r="B630" s="18"/>
      <c r="C630" s="17"/>
      <c r="D630" s="42" t="s">
        <v>52</v>
      </c>
      <c r="F630" s="43" t="s">
        <v>53</v>
      </c>
      <c r="G630" s="17"/>
      <c r="H630" s="17" t="s">
        <v>54</v>
      </c>
      <c r="I630" s="17"/>
      <c r="J630" s="43" t="s">
        <v>55</v>
      </c>
      <c r="K630" s="44"/>
      <c r="L630" s="2"/>
      <c r="M630" s="2"/>
      <c r="N630" s="2"/>
      <c r="O630" s="48"/>
      <c r="R630" s="61"/>
      <c r="U630" s="61"/>
    </row>
    <row r="631" spans="1:23" ht="12.75" customHeight="1" x14ac:dyDescent="0.4">
      <c r="L631" s="2" t="s">
        <v>17</v>
      </c>
      <c r="M631" s="2"/>
      <c r="N631" s="2"/>
      <c r="O631" s="47">
        <f>IF(O621=0,0,O621/(N621-O627))</f>
        <v>0</v>
      </c>
    </row>
    <row r="632" spans="1:23" ht="12.75" customHeight="1" x14ac:dyDescent="0.4">
      <c r="B632" s="2"/>
      <c r="C632" s="3" t="s">
        <v>56</v>
      </c>
      <c r="H632" s="47">
        <f t="shared" ref="H632" si="162">IFERROR(IF(F629+J629=0,0,(F629+J629)/(D629+H629)),0)</f>
        <v>0</v>
      </c>
      <c r="L632" s="2" t="s">
        <v>18</v>
      </c>
      <c r="M632" s="2"/>
      <c r="N632" s="2"/>
      <c r="O632" s="2"/>
    </row>
    <row r="633" spans="1:23" ht="12.75" customHeight="1" x14ac:dyDescent="0.4">
      <c r="L633" s="2"/>
      <c r="M633" s="2"/>
      <c r="N633" s="2"/>
      <c r="O633" s="2"/>
    </row>
    <row r="634" spans="1:23" ht="12.75" customHeight="1" x14ac:dyDescent="0.4">
      <c r="L634" s="2" t="s">
        <v>19</v>
      </c>
      <c r="M634" s="2"/>
      <c r="N634" s="2"/>
      <c r="O634" s="63"/>
    </row>
    <row r="635" spans="1:23" ht="12.75" customHeight="1" x14ac:dyDescent="0.4">
      <c r="A635" s="19" t="s">
        <v>131</v>
      </c>
      <c r="L635" s="2" t="s">
        <v>32</v>
      </c>
      <c r="M635" s="2"/>
      <c r="N635" s="2"/>
      <c r="O635" s="24" t="str">
        <f>IF(AND(O631&lt;O629,O634&gt;500),"Proceed","Stop")</f>
        <v>Stop</v>
      </c>
    </row>
    <row r="636" spans="1:23" ht="12.75" customHeight="1" x14ac:dyDescent="0.4">
      <c r="A636" s="19" t="s">
        <v>71</v>
      </c>
      <c r="L636" s="2"/>
      <c r="M636" s="2"/>
      <c r="N636" s="2"/>
      <c r="O636" s="2"/>
    </row>
    <row r="637" spans="1:23" ht="12.75" customHeight="1" x14ac:dyDescent="0.4">
      <c r="A637" s="19" t="s">
        <v>85</v>
      </c>
      <c r="L637" s="2" t="s">
        <v>20</v>
      </c>
      <c r="M637" s="2"/>
      <c r="N637" s="2"/>
      <c r="O637" s="45" t="str">
        <f>IF(O635="Proceed",IF(O634&gt;9999,0,IF(O634&gt;4999,0.05,IF(O634&gt;2499,0.075,IF(O634&gt;999,0.1,IF(NOT(O634&lt;500),0.15,"N/A"))))),"N/A")</f>
        <v>N/A</v>
      </c>
    </row>
    <row r="638" spans="1:23" ht="12.75" customHeight="1" x14ac:dyDescent="0.4">
      <c r="A638" s="2" t="s">
        <v>40</v>
      </c>
      <c r="L638" s="2"/>
      <c r="M638" s="2"/>
      <c r="N638" s="2"/>
      <c r="O638" s="2"/>
    </row>
    <row r="639" spans="1:23" ht="12.75" customHeight="1" x14ac:dyDescent="0.4">
      <c r="A639" s="19" t="s">
        <v>86</v>
      </c>
      <c r="L639" s="2" t="s">
        <v>33</v>
      </c>
      <c r="M639" s="2"/>
      <c r="N639" s="2"/>
      <c r="O639" s="27" t="str">
        <f>IFERROR(ROUND(O631+O637,Rounding_decimals), "N/A")</f>
        <v>N/A</v>
      </c>
    </row>
    <row r="640" spans="1:23" ht="12.75" customHeight="1" x14ac:dyDescent="0.4">
      <c r="A640" s="19" t="s">
        <v>87</v>
      </c>
      <c r="L640" s="2" t="s">
        <v>34</v>
      </c>
      <c r="M640" s="2"/>
      <c r="N640" s="2"/>
      <c r="O640" s="2"/>
    </row>
    <row r="641" spans="1:15" ht="12.75" customHeight="1" x14ac:dyDescent="0.4">
      <c r="A641" s="2" t="s">
        <v>41</v>
      </c>
      <c r="K641" s="20"/>
      <c r="L641" s="2" t="s">
        <v>21</v>
      </c>
      <c r="M641" s="2"/>
      <c r="N641" s="2"/>
      <c r="O641" s="2" t="str">
        <f t="shared" ref="O641" si="163">IF(O639&lt;O629,"Proceed","Stop")</f>
        <v>Stop</v>
      </c>
    </row>
    <row r="642" spans="1:15" ht="12.75" customHeight="1" x14ac:dyDescent="0.4">
      <c r="A642" s="19" t="s">
        <v>88</v>
      </c>
      <c r="K642" s="21"/>
      <c r="L642" s="2"/>
      <c r="M642" s="2"/>
      <c r="N642" s="2"/>
      <c r="O642" s="2"/>
    </row>
    <row r="643" spans="1:15" ht="12.75" customHeight="1" x14ac:dyDescent="0.4">
      <c r="A643" s="2" t="s">
        <v>134</v>
      </c>
      <c r="L643" s="2" t="s">
        <v>22</v>
      </c>
      <c r="M643" s="2"/>
      <c r="N643" s="2"/>
      <c r="O643" s="3" t="str">
        <f t="shared" ref="O643" si="164">IF(O641="Proceed",(N621-O627)*O639,"N/A")</f>
        <v>N/A</v>
      </c>
    </row>
    <row r="644" spans="1:15" ht="12.75" customHeight="1" x14ac:dyDescent="0.4">
      <c r="L644" s="2" t="s">
        <v>23</v>
      </c>
      <c r="M644" s="2"/>
      <c r="N644" s="2"/>
      <c r="O644" s="2"/>
    </row>
    <row r="645" spans="1:15" ht="12.75" customHeight="1" x14ac:dyDescent="0.4">
      <c r="L645" s="2"/>
      <c r="M645" s="2"/>
      <c r="N645" s="2"/>
      <c r="O645" s="2"/>
    </row>
    <row r="646" spans="1:15" ht="12.75" customHeight="1" x14ac:dyDescent="0.4">
      <c r="L646" s="2" t="s">
        <v>24</v>
      </c>
      <c r="M646" s="2"/>
      <c r="N646" s="2"/>
      <c r="O646" s="3">
        <f>IFERROR((N621-O627)-(O643/O629),0)</f>
        <v>0</v>
      </c>
    </row>
    <row r="647" spans="1:15" ht="12.75" customHeight="1" x14ac:dyDescent="0.4">
      <c r="L647" s="2" t="s">
        <v>25</v>
      </c>
      <c r="M647" s="2"/>
      <c r="N647" s="2"/>
      <c r="O647" s="2"/>
    </row>
    <row r="648" spans="1:15" ht="12.75" customHeight="1" x14ac:dyDescent="0.4">
      <c r="L648" s="2"/>
      <c r="M648" s="2"/>
      <c r="N648" s="2"/>
      <c r="O648" s="2"/>
    </row>
    <row r="649" spans="1:15" ht="12.75" customHeight="1" x14ac:dyDescent="0.4">
      <c r="L649" s="2" t="s">
        <v>120</v>
      </c>
      <c r="M649" s="2"/>
      <c r="N649" s="2"/>
      <c r="O649" s="2"/>
    </row>
    <row r="650" spans="1:15" ht="12.75" customHeight="1" x14ac:dyDescent="0.4">
      <c r="L650" s="2" t="s">
        <v>121</v>
      </c>
      <c r="M650" s="2"/>
      <c r="N650" s="2"/>
      <c r="O650" s="2"/>
    </row>
    <row r="651" spans="1:15" ht="12.75" customHeight="1" x14ac:dyDescent="0.4">
      <c r="L651" s="2"/>
      <c r="M651" s="2"/>
      <c r="N651" s="2"/>
      <c r="O651" s="2"/>
    </row>
    <row r="652" spans="1:15" ht="12.75" customHeight="1" x14ac:dyDescent="0.4">
      <c r="L652" s="2"/>
      <c r="O652" s="2"/>
    </row>
    <row r="653" spans="1:15" ht="12.75" customHeight="1" x14ac:dyDescent="0.4">
      <c r="L653" s="2"/>
      <c r="M653" s="2" t="s">
        <v>26</v>
      </c>
      <c r="N653" s="2"/>
      <c r="O653" s="2"/>
    </row>
    <row r="654" spans="1:15" ht="12.75" customHeight="1" x14ac:dyDescent="0.4">
      <c r="L654" s="2"/>
      <c r="M654" s="2"/>
      <c r="N654" s="2"/>
      <c r="O654" s="2"/>
    </row>
    <row r="655" spans="1:15" ht="12.75" customHeight="1" x14ac:dyDescent="0.4">
      <c r="L655" s="2"/>
      <c r="M655" s="25" t="s">
        <v>4</v>
      </c>
      <c r="N655" s="26" t="s">
        <v>8</v>
      </c>
      <c r="O655" s="2"/>
    </row>
    <row r="656" spans="1:15" ht="12.75" customHeight="1" x14ac:dyDescent="0.4">
      <c r="L656" s="2"/>
      <c r="M656" s="25"/>
      <c r="N656" s="26"/>
      <c r="O656" s="2"/>
    </row>
    <row r="657" spans="12:15" ht="12.75" customHeight="1" x14ac:dyDescent="0.4">
      <c r="L657" s="2"/>
      <c r="M657" s="2" t="s">
        <v>36</v>
      </c>
      <c r="N657" s="27">
        <v>0</v>
      </c>
      <c r="O657" s="2"/>
    </row>
    <row r="658" spans="12:15" ht="12.75" customHeight="1" x14ac:dyDescent="0.4">
      <c r="L658" s="2"/>
      <c r="M658" s="2" t="s">
        <v>37</v>
      </c>
      <c r="N658" s="27">
        <v>0.05</v>
      </c>
      <c r="O658" s="2"/>
    </row>
    <row r="659" spans="12:15" ht="12.75" customHeight="1" x14ac:dyDescent="0.4">
      <c r="L659" s="2"/>
      <c r="M659" s="2" t="s">
        <v>38</v>
      </c>
      <c r="N659" s="27">
        <v>7.4999999999999997E-2</v>
      </c>
      <c r="O659" s="2"/>
    </row>
    <row r="660" spans="12:15" ht="12.75" customHeight="1" x14ac:dyDescent="0.4">
      <c r="L660" s="2"/>
      <c r="M660" s="2" t="s">
        <v>39</v>
      </c>
      <c r="N660" s="27">
        <v>0.1</v>
      </c>
      <c r="O660" s="2"/>
    </row>
    <row r="661" spans="12:15" ht="12.75" customHeight="1" x14ac:dyDescent="0.4">
      <c r="L661" s="2"/>
      <c r="M661" s="2" t="s">
        <v>5</v>
      </c>
      <c r="N661" s="27">
        <v>0.15</v>
      </c>
      <c r="O661" s="2"/>
    </row>
    <row r="662" spans="12:15" ht="12.75" customHeight="1" x14ac:dyDescent="0.4">
      <c r="L662" s="2"/>
      <c r="M662" s="2" t="s">
        <v>35</v>
      </c>
      <c r="N662" s="27" t="s">
        <v>27</v>
      </c>
      <c r="O662" s="2"/>
    </row>
    <row r="663" spans="12:15" ht="12.75" customHeight="1" x14ac:dyDescent="0.4">
      <c r="L663" s="2"/>
      <c r="M663" s="2"/>
      <c r="N663" s="2"/>
      <c r="O663" s="2"/>
    </row>
    <row r="664" spans="12:15" ht="12.75" customHeight="1" x14ac:dyDescent="0.4">
      <c r="M664" s="2"/>
      <c r="N664" s="2"/>
      <c r="O664" s="2"/>
    </row>
    <row r="665" spans="12:15" ht="12.75" customHeight="1" x14ac:dyDescent="0.4">
      <c r="L665" s="19" t="s">
        <v>131</v>
      </c>
      <c r="M665" s="2"/>
      <c r="N665" s="2"/>
      <c r="O665" s="2"/>
    </row>
    <row r="666" spans="12:15" ht="12.75" customHeight="1" x14ac:dyDescent="0.4">
      <c r="L666" s="19" t="s">
        <v>75</v>
      </c>
      <c r="M666" s="2"/>
      <c r="N666" s="2"/>
      <c r="O666" s="2"/>
    </row>
    <row r="667" spans="12:15" ht="12.75" customHeight="1" x14ac:dyDescent="0.4">
      <c r="L667" s="19" t="s">
        <v>76</v>
      </c>
      <c r="M667" s="2"/>
      <c r="N667" s="2"/>
      <c r="O667" s="2"/>
    </row>
    <row r="668" spans="12:15" ht="12.75" customHeight="1" x14ac:dyDescent="0.4">
      <c r="L668" s="2" t="s">
        <v>77</v>
      </c>
      <c r="M668" s="2"/>
      <c r="N668" s="2"/>
      <c r="O668" s="2"/>
    </row>
    <row r="669" spans="12:15" ht="12.75" customHeight="1" x14ac:dyDescent="0.4">
      <c r="L669" s="2" t="s">
        <v>78</v>
      </c>
      <c r="M669" s="2"/>
      <c r="N669" s="2"/>
      <c r="O669" s="20"/>
    </row>
    <row r="670" spans="12:15" ht="12.75" customHeight="1" x14ac:dyDescent="0.4">
      <c r="L670" s="2" t="s">
        <v>79</v>
      </c>
      <c r="M670" s="2"/>
      <c r="N670" s="2"/>
      <c r="O670" s="21"/>
    </row>
    <row r="671" spans="12:15" ht="12.75" customHeight="1" x14ac:dyDescent="0.4">
      <c r="L671" s="2" t="s">
        <v>80</v>
      </c>
      <c r="M671" s="2"/>
      <c r="N671" s="2"/>
      <c r="O671" s="2"/>
    </row>
    <row r="672" spans="12:15" ht="12.75" customHeight="1" x14ac:dyDescent="0.4">
      <c r="L672" s="2"/>
      <c r="M672" s="2"/>
      <c r="N672" s="2"/>
      <c r="O672" s="2"/>
    </row>
    <row r="673" spans="1:22" ht="12.75" customHeight="1" x14ac:dyDescent="0.4">
      <c r="L673" s="2"/>
      <c r="M673" s="2"/>
      <c r="N673" s="2"/>
      <c r="O673" s="2"/>
    </row>
    <row r="674" spans="1:22" ht="12.75" customHeight="1" x14ac:dyDescent="0.4">
      <c r="L674" s="2"/>
      <c r="M674" s="2"/>
      <c r="N674" s="2"/>
      <c r="O674" s="2"/>
    </row>
    <row r="675" spans="1:22" s="66" customFormat="1" ht="12.75" customHeight="1" x14ac:dyDescent="0.3">
      <c r="A675" s="69" t="s">
        <v>137</v>
      </c>
      <c r="B675" s="70"/>
      <c r="C675" s="67"/>
      <c r="D675" s="71"/>
      <c r="F675" s="72"/>
      <c r="G675" s="67"/>
      <c r="H675" s="67"/>
      <c r="I675" s="67"/>
      <c r="J675" s="72"/>
      <c r="K675" s="68"/>
      <c r="L675" s="69" t="s">
        <v>137</v>
      </c>
      <c r="R675" s="73"/>
      <c r="U675" s="73"/>
    </row>
    <row r="676" spans="1:22" ht="12.75" customHeight="1" x14ac:dyDescent="0.4">
      <c r="A676" s="2" t="s">
        <v>65</v>
      </c>
      <c r="L676" s="2" t="s">
        <v>65</v>
      </c>
      <c r="M676" s="2"/>
      <c r="N676" s="2"/>
      <c r="O676" s="2"/>
    </row>
    <row r="677" spans="1:22" ht="12.75" customHeight="1" x14ac:dyDescent="0.4">
      <c r="A677" s="1" t="s">
        <v>67</v>
      </c>
      <c r="L677" s="1" t="s">
        <v>68</v>
      </c>
      <c r="M677" s="2"/>
      <c r="N677" s="2"/>
      <c r="O677" s="2"/>
    </row>
    <row r="678" spans="1:22" ht="12.75" customHeight="1" x14ac:dyDescent="0.4">
      <c r="A678" s="1" t="str">
        <f>Summary!A695&amp;" "&amp;Summary!B695</f>
        <v xml:space="preserve"> </v>
      </c>
      <c r="L678" s="1" t="str">
        <f>Summary!A695&amp;" "&amp;Summary!B695</f>
        <v xml:space="preserve"> </v>
      </c>
      <c r="M678" s="2"/>
      <c r="N678" s="2"/>
      <c r="O678" s="2"/>
    </row>
    <row r="679" spans="1:22" ht="12.75" customHeight="1" x14ac:dyDescent="0.4">
      <c r="L679" s="2"/>
      <c r="M679" s="2"/>
      <c r="N679" s="2"/>
      <c r="O679" s="2"/>
    </row>
    <row r="680" spans="1:22" ht="12.75" customHeight="1" x14ac:dyDescent="0.4">
      <c r="L680" s="2"/>
      <c r="M680" s="2"/>
      <c r="N680" s="2"/>
      <c r="O680" s="2"/>
    </row>
    <row r="681" spans="1:22" ht="12.75" customHeight="1" x14ac:dyDescent="0.4">
      <c r="A681" s="6" t="s">
        <v>11</v>
      </c>
      <c r="B681" s="14">
        <f>Summary!$B$6</f>
        <v>0</v>
      </c>
      <c r="C681" s="2"/>
      <c r="E681" s="6"/>
      <c r="F681" s="2"/>
      <c r="L681" s="6" t="s">
        <v>11</v>
      </c>
      <c r="M681" s="14">
        <f>Summary!$B$6</f>
        <v>0</v>
      </c>
      <c r="N681" s="5"/>
      <c r="O681" s="5"/>
    </row>
    <row r="682" spans="1:22" ht="12.75" customHeight="1" x14ac:dyDescent="0.4">
      <c r="A682" s="6" t="s">
        <v>6</v>
      </c>
      <c r="B682" s="22">
        <f>Summary!$B$7</f>
        <v>0</v>
      </c>
      <c r="C682" s="2"/>
      <c r="E682" s="6"/>
      <c r="F682" s="4"/>
      <c r="I682" s="6"/>
      <c r="K682" s="7"/>
      <c r="L682" s="6" t="s">
        <v>6</v>
      </c>
      <c r="M682" s="22">
        <f>Summary!$B$7</f>
        <v>0</v>
      </c>
      <c r="N682" s="5"/>
      <c r="O682" s="5"/>
    </row>
    <row r="683" spans="1:22" ht="12.75" customHeight="1" x14ac:dyDescent="0.4">
      <c r="A683" s="2" t="s">
        <v>69</v>
      </c>
      <c r="B683" s="62" t="s">
        <v>125</v>
      </c>
      <c r="C683" s="2"/>
      <c r="F683" s="3"/>
      <c r="I683" s="6"/>
      <c r="L683" s="2" t="s">
        <v>69</v>
      </c>
      <c r="M683" s="4" t="str">
        <f>Refunds!B683</f>
        <v>N/A</v>
      </c>
      <c r="N683" s="5"/>
      <c r="O683" s="5"/>
    </row>
    <row r="684" spans="1:22" ht="12.75" customHeight="1" x14ac:dyDescent="0.4">
      <c r="A684" s="6" t="s">
        <v>70</v>
      </c>
      <c r="B684" s="62" t="s">
        <v>125</v>
      </c>
      <c r="C684" s="2"/>
      <c r="F684" s="3"/>
      <c r="G684" s="2"/>
      <c r="H684" s="2"/>
      <c r="I684" s="7"/>
      <c r="J684" s="7"/>
      <c r="K684" s="7"/>
      <c r="L684" s="6" t="s">
        <v>70</v>
      </c>
      <c r="M684" s="22" t="str">
        <f>Refunds!B684</f>
        <v>N/A</v>
      </c>
      <c r="N684" s="5"/>
      <c r="O684" s="5"/>
    </row>
    <row r="685" spans="1:22" ht="12.75" customHeight="1" x14ac:dyDescent="0.4">
      <c r="A685" s="2" t="s">
        <v>148</v>
      </c>
      <c r="B685" s="62"/>
      <c r="J685" s="4"/>
      <c r="L685" s="6" t="s">
        <v>148</v>
      </c>
      <c r="M685" s="22">
        <f>B685</f>
        <v>0</v>
      </c>
      <c r="N685" s="5"/>
      <c r="O685" s="5"/>
    </row>
    <row r="686" spans="1:22" ht="12.75" customHeight="1" x14ac:dyDescent="0.4">
      <c r="J686" s="4"/>
      <c r="L686" s="2"/>
      <c r="M686" s="2"/>
      <c r="N686" s="2"/>
      <c r="O686" s="2"/>
    </row>
    <row r="687" spans="1:22" s="23" customFormat="1" ht="52.5" x14ac:dyDescent="0.4">
      <c r="A687" s="23" t="s">
        <v>81</v>
      </c>
      <c r="B687" s="29" t="s">
        <v>82</v>
      </c>
      <c r="C687" s="30" t="s">
        <v>44</v>
      </c>
      <c r="D687" s="31" t="s">
        <v>48</v>
      </c>
      <c r="E687" s="23" t="s">
        <v>45</v>
      </c>
      <c r="F687" s="32" t="s">
        <v>49</v>
      </c>
      <c r="G687" s="30" t="s">
        <v>46</v>
      </c>
      <c r="H687" s="30" t="s">
        <v>50</v>
      </c>
      <c r="I687" s="30" t="s">
        <v>47</v>
      </c>
      <c r="J687" s="32" t="s">
        <v>51</v>
      </c>
      <c r="K687" s="33" t="s">
        <v>83</v>
      </c>
      <c r="L687" s="5"/>
      <c r="M687" s="5"/>
      <c r="N687" s="23" t="s">
        <v>72</v>
      </c>
      <c r="O687" s="23" t="s">
        <v>73</v>
      </c>
      <c r="P687" s="56" t="s">
        <v>57</v>
      </c>
      <c r="Q687" s="56" t="s">
        <v>58</v>
      </c>
      <c r="R687" s="57" t="s">
        <v>59</v>
      </c>
      <c r="S687" s="56" t="s">
        <v>60</v>
      </c>
      <c r="T687" s="56" t="s">
        <v>61</v>
      </c>
      <c r="U687" s="57" t="s">
        <v>62</v>
      </c>
      <c r="V687" s="23" t="s">
        <v>126</v>
      </c>
    </row>
    <row r="688" spans="1:22" s="26" customFormat="1" ht="12.75" customHeight="1" x14ac:dyDescent="0.4">
      <c r="B688" s="34"/>
      <c r="C688" s="35"/>
      <c r="D688" s="36"/>
      <c r="F688" s="37"/>
      <c r="G688" s="35"/>
      <c r="H688" s="35"/>
      <c r="I688" s="35"/>
      <c r="J688" s="37"/>
      <c r="K688" s="38"/>
      <c r="L688" s="2"/>
      <c r="M688" s="2"/>
      <c r="N688" s="2"/>
      <c r="O688" s="2"/>
      <c r="R688" s="58"/>
      <c r="U688" s="58"/>
    </row>
    <row r="689" spans="1:23" ht="12.75" customHeight="1" x14ac:dyDescent="0.4">
      <c r="A689" s="2">
        <v>1</v>
      </c>
      <c r="B689" s="63"/>
      <c r="C689" s="4">
        <v>2.77</v>
      </c>
      <c r="D689" s="3">
        <f t="shared" ref="D689:D703" si="165">B689*C689</f>
        <v>0</v>
      </c>
      <c r="E689" s="51" t="str">
        <f t="shared" ref="E689:E703" si="166">IF(OR(V689="Individual",V689="Individual Select",V689="Group Mass-Marketed",V689="Group Select Mass-Marketed"),P689,IF(OR(V689="Group",V689="Group Select"),S689,"N/A"))</f>
        <v>N/A</v>
      </c>
      <c r="F689" s="18" t="str">
        <f t="shared" ref="F689:F703" si="167">IFERROR(D689*E689,"N/A")</f>
        <v>N/A</v>
      </c>
      <c r="G689" s="4">
        <v>0</v>
      </c>
      <c r="H689" s="39">
        <f t="shared" ref="H689:H703" si="168">B689*G689</f>
        <v>0</v>
      </c>
      <c r="I689" s="52" t="str">
        <f t="shared" ref="I689:I703" si="169">IF(OR(V689="Individual",V689="Individual Select",V689="Group Mass-Marketed",V689="Group Select Mass-Marketed"),Q689,IF(OR(V689="Group",V689="Group Select"),T689,"N/A"))</f>
        <v>N/A</v>
      </c>
      <c r="J689" s="18" t="str">
        <f t="shared" ref="J689:J703" si="170">IFERROR(H689*I689, "N/A")</f>
        <v>N/A</v>
      </c>
      <c r="K689" s="53" t="str">
        <f t="shared" ref="K689:K703" si="171">IF(OR(V689="Individual",V689="Individual Select",V689="Group Mass-Marketed",V689="Group Select Mass-Marketed"),R689,IF(OR(V689="Group",V689="Group Select"),U689,"N/A"))</f>
        <v>N/A</v>
      </c>
      <c r="L689" s="2" t="s">
        <v>12</v>
      </c>
      <c r="M689" s="2"/>
      <c r="N689" s="2"/>
      <c r="O689" s="2"/>
      <c r="P689" s="59">
        <v>0.442</v>
      </c>
      <c r="Q689" s="59">
        <v>0</v>
      </c>
      <c r="R689" s="55">
        <v>0.4</v>
      </c>
      <c r="S689" s="59">
        <v>0.50700000000000001</v>
      </c>
      <c r="T689" s="59">
        <v>0</v>
      </c>
      <c r="U689" s="55">
        <v>0.46</v>
      </c>
      <c r="V689" s="4" t="str">
        <f t="shared" ref="V689" si="172">B683</f>
        <v>N/A</v>
      </c>
      <c r="W689" s="4"/>
    </row>
    <row r="690" spans="1:23" ht="12.75" customHeight="1" x14ac:dyDescent="0.4">
      <c r="A690" s="2">
        <f t="shared" ref="A690:A702" si="173">A689+1</f>
        <v>2</v>
      </c>
      <c r="B690" s="63"/>
      <c r="C690" s="4">
        <v>4.1749999999999998</v>
      </c>
      <c r="D690" s="3">
        <f t="shared" si="165"/>
        <v>0</v>
      </c>
      <c r="E690" s="51" t="str">
        <f t="shared" si="166"/>
        <v>N/A</v>
      </c>
      <c r="F690" s="18" t="str">
        <f t="shared" si="167"/>
        <v>N/A</v>
      </c>
      <c r="G690" s="4">
        <v>0</v>
      </c>
      <c r="H690" s="39">
        <f t="shared" si="168"/>
        <v>0</v>
      </c>
      <c r="I690" s="52" t="str">
        <f t="shared" si="169"/>
        <v>N/A</v>
      </c>
      <c r="J690" s="18" t="str">
        <f t="shared" si="170"/>
        <v>N/A</v>
      </c>
      <c r="K690" s="53" t="str">
        <f t="shared" si="171"/>
        <v>N/A</v>
      </c>
      <c r="L690" s="2" t="s">
        <v>28</v>
      </c>
      <c r="M690" s="2"/>
      <c r="N690" s="63"/>
      <c r="O690" s="63"/>
      <c r="P690" s="59">
        <v>0.49299999999999999</v>
      </c>
      <c r="Q690" s="59">
        <v>0</v>
      </c>
      <c r="R690" s="55">
        <v>0.55000000000000004</v>
      </c>
      <c r="S690" s="59">
        <v>0.56699999999999995</v>
      </c>
      <c r="T690" s="59">
        <v>0</v>
      </c>
      <c r="U690" s="55">
        <v>0.63</v>
      </c>
      <c r="V690" s="4" t="str">
        <f t="shared" ref="V690:V703" si="174">V689</f>
        <v>N/A</v>
      </c>
      <c r="W690" s="4"/>
    </row>
    <row r="691" spans="1:23" ht="12.75" customHeight="1" x14ac:dyDescent="0.4">
      <c r="A691" s="2">
        <f t="shared" si="173"/>
        <v>3</v>
      </c>
      <c r="B691" s="63"/>
      <c r="C691" s="4">
        <v>4.1749999999999998</v>
      </c>
      <c r="D691" s="3">
        <f t="shared" si="165"/>
        <v>0</v>
      </c>
      <c r="E691" s="51" t="str">
        <f t="shared" si="166"/>
        <v>N/A</v>
      </c>
      <c r="F691" s="18" t="str">
        <f t="shared" si="167"/>
        <v>N/A</v>
      </c>
      <c r="G691" s="4">
        <v>1.194</v>
      </c>
      <c r="H691" s="39">
        <f t="shared" si="168"/>
        <v>0</v>
      </c>
      <c r="I691" s="52" t="str">
        <f t="shared" si="169"/>
        <v>N/A</v>
      </c>
      <c r="J691" s="18" t="str">
        <f t="shared" si="170"/>
        <v>N/A</v>
      </c>
      <c r="K691" s="53" t="str">
        <f t="shared" si="171"/>
        <v>N/A</v>
      </c>
      <c r="L691" s="2" t="s">
        <v>74</v>
      </c>
      <c r="M691" s="2"/>
      <c r="N691" s="63"/>
      <c r="O691" s="63"/>
      <c r="P691" s="59">
        <v>0.49299999999999999</v>
      </c>
      <c r="Q691" s="59">
        <v>0.65900000000000003</v>
      </c>
      <c r="R691" s="55">
        <v>0.65</v>
      </c>
      <c r="S691" s="59">
        <v>0.56699999999999995</v>
      </c>
      <c r="T691" s="59">
        <v>0.75900000000000001</v>
      </c>
      <c r="U691" s="55">
        <v>0.75</v>
      </c>
      <c r="V691" s="4" t="str">
        <f t="shared" si="174"/>
        <v>N/A</v>
      </c>
      <c r="W691" s="4"/>
    </row>
    <row r="692" spans="1:23" ht="12.75" customHeight="1" x14ac:dyDescent="0.4">
      <c r="A692" s="2">
        <f t="shared" si="173"/>
        <v>4</v>
      </c>
      <c r="B692" s="63"/>
      <c r="C692" s="4">
        <v>4.1749999999999998</v>
      </c>
      <c r="D692" s="3">
        <f t="shared" si="165"/>
        <v>0</v>
      </c>
      <c r="E692" s="51" t="str">
        <f t="shared" si="166"/>
        <v>N/A</v>
      </c>
      <c r="F692" s="18" t="str">
        <f t="shared" si="167"/>
        <v>N/A</v>
      </c>
      <c r="G692" s="4">
        <v>2.2450000000000001</v>
      </c>
      <c r="H692" s="39">
        <f t="shared" si="168"/>
        <v>0</v>
      </c>
      <c r="I692" s="52" t="str">
        <f t="shared" si="169"/>
        <v>N/A</v>
      </c>
      <c r="J692" s="18" t="str">
        <f t="shared" si="170"/>
        <v>N/A</v>
      </c>
      <c r="K692" s="53" t="str">
        <f t="shared" si="171"/>
        <v>N/A</v>
      </c>
      <c r="L692" s="2" t="s">
        <v>31</v>
      </c>
      <c r="M692" s="2"/>
      <c r="N692" s="3">
        <f t="shared" ref="N692:O692" si="175">N690-N691</f>
        <v>0</v>
      </c>
      <c r="O692" s="3">
        <f t="shared" si="175"/>
        <v>0</v>
      </c>
      <c r="P692" s="59">
        <v>0.49299999999999999</v>
      </c>
      <c r="Q692" s="59">
        <v>0.66900000000000004</v>
      </c>
      <c r="R692" s="55">
        <v>0.67</v>
      </c>
      <c r="S692" s="59">
        <v>0.56699999999999995</v>
      </c>
      <c r="T692" s="59">
        <v>0.77100000000000002</v>
      </c>
      <c r="U692" s="55">
        <v>0.77</v>
      </c>
      <c r="V692" s="4" t="str">
        <f t="shared" si="174"/>
        <v>N/A</v>
      </c>
      <c r="W692" s="4"/>
    </row>
    <row r="693" spans="1:23" ht="12.75" customHeight="1" x14ac:dyDescent="0.4">
      <c r="A693" s="2">
        <f t="shared" si="173"/>
        <v>5</v>
      </c>
      <c r="B693" s="63"/>
      <c r="C693" s="4">
        <v>4.1749999999999998</v>
      </c>
      <c r="D693" s="3">
        <f t="shared" si="165"/>
        <v>0</v>
      </c>
      <c r="E693" s="51" t="str">
        <f t="shared" si="166"/>
        <v>N/A</v>
      </c>
      <c r="F693" s="18" t="str">
        <f t="shared" si="167"/>
        <v>N/A</v>
      </c>
      <c r="G693" s="4">
        <v>3.17</v>
      </c>
      <c r="H693" s="39">
        <f t="shared" si="168"/>
        <v>0</v>
      </c>
      <c r="I693" s="52" t="str">
        <f t="shared" si="169"/>
        <v>N/A</v>
      </c>
      <c r="J693" s="18" t="str">
        <f t="shared" si="170"/>
        <v>N/A</v>
      </c>
      <c r="K693" s="53" t="str">
        <f t="shared" si="171"/>
        <v>N/A</v>
      </c>
      <c r="L693" s="2"/>
      <c r="M693" s="2"/>
      <c r="N693" s="3"/>
      <c r="O693" s="3"/>
      <c r="P693" s="59">
        <v>0.49299999999999999</v>
      </c>
      <c r="Q693" s="59">
        <v>0.67800000000000005</v>
      </c>
      <c r="R693" s="55">
        <v>0.69</v>
      </c>
      <c r="S693" s="59">
        <v>0.56699999999999995</v>
      </c>
      <c r="T693" s="59">
        <v>0.78200000000000003</v>
      </c>
      <c r="U693" s="55">
        <v>0.8</v>
      </c>
      <c r="V693" s="4" t="str">
        <f t="shared" si="174"/>
        <v>N/A</v>
      </c>
      <c r="W693" s="4"/>
    </row>
    <row r="694" spans="1:23" ht="12.75" customHeight="1" x14ac:dyDescent="0.4">
      <c r="A694" s="2">
        <f t="shared" si="173"/>
        <v>6</v>
      </c>
      <c r="B694" s="63"/>
      <c r="C694" s="4">
        <v>4.1749999999999998</v>
      </c>
      <c r="D694" s="3">
        <f t="shared" si="165"/>
        <v>0</v>
      </c>
      <c r="E694" s="51" t="str">
        <f t="shared" si="166"/>
        <v>N/A</v>
      </c>
      <c r="F694" s="18" t="str">
        <f t="shared" si="167"/>
        <v>N/A</v>
      </c>
      <c r="G694" s="4">
        <v>3.9980000000000002</v>
      </c>
      <c r="H694" s="39">
        <f t="shared" si="168"/>
        <v>0</v>
      </c>
      <c r="I694" s="52" t="str">
        <f t="shared" si="169"/>
        <v>N/A</v>
      </c>
      <c r="J694" s="18" t="str">
        <f t="shared" si="170"/>
        <v>N/A</v>
      </c>
      <c r="K694" s="53" t="str">
        <f t="shared" si="171"/>
        <v>N/A</v>
      </c>
      <c r="L694" s="2" t="s">
        <v>30</v>
      </c>
      <c r="M694" s="2"/>
      <c r="N694" s="63"/>
      <c r="O694" s="63"/>
      <c r="P694" s="59">
        <v>0.49299999999999999</v>
      </c>
      <c r="Q694" s="59">
        <v>0.68600000000000005</v>
      </c>
      <c r="R694" s="55">
        <v>0.71</v>
      </c>
      <c r="S694" s="59">
        <v>0.56699999999999995</v>
      </c>
      <c r="T694" s="59">
        <v>0.79200000000000004</v>
      </c>
      <c r="U694" s="55">
        <v>0.82</v>
      </c>
      <c r="V694" s="4" t="str">
        <f t="shared" si="174"/>
        <v>N/A</v>
      </c>
      <c r="W694" s="4"/>
    </row>
    <row r="695" spans="1:23" ht="12.75" customHeight="1" x14ac:dyDescent="0.4">
      <c r="A695" s="2">
        <f t="shared" si="173"/>
        <v>7</v>
      </c>
      <c r="B695" s="63"/>
      <c r="C695" s="4">
        <v>4.1749999999999998</v>
      </c>
      <c r="D695" s="3">
        <f t="shared" si="165"/>
        <v>0</v>
      </c>
      <c r="E695" s="51" t="str">
        <f t="shared" si="166"/>
        <v>N/A</v>
      </c>
      <c r="F695" s="18" t="str">
        <f t="shared" si="167"/>
        <v>N/A</v>
      </c>
      <c r="G695" s="4">
        <v>4.7539999999999996</v>
      </c>
      <c r="H695" s="39">
        <f t="shared" si="168"/>
        <v>0</v>
      </c>
      <c r="I695" s="52" t="str">
        <f t="shared" si="169"/>
        <v>N/A</v>
      </c>
      <c r="J695" s="18" t="str">
        <f t="shared" si="170"/>
        <v>N/A</v>
      </c>
      <c r="K695" s="53" t="str">
        <f t="shared" si="171"/>
        <v>N/A</v>
      </c>
      <c r="L695" s="2"/>
      <c r="M695" s="2"/>
      <c r="N695" s="3"/>
      <c r="O695" s="3"/>
      <c r="P695" s="59">
        <v>0.49299999999999999</v>
      </c>
      <c r="Q695" s="59">
        <v>0.69499999999999995</v>
      </c>
      <c r="R695" s="55">
        <v>0.73</v>
      </c>
      <c r="S695" s="59">
        <v>0.56699999999999995</v>
      </c>
      <c r="T695" s="59">
        <v>0.80200000000000005</v>
      </c>
      <c r="U695" s="55">
        <v>0.84</v>
      </c>
      <c r="V695" s="4" t="str">
        <f t="shared" si="174"/>
        <v>N/A</v>
      </c>
      <c r="W695" s="4"/>
    </row>
    <row r="696" spans="1:23" ht="12.75" customHeight="1" x14ac:dyDescent="0.4">
      <c r="A696" s="2">
        <f t="shared" si="173"/>
        <v>8</v>
      </c>
      <c r="B696" s="63"/>
      <c r="C696" s="4">
        <v>4.1749999999999998</v>
      </c>
      <c r="D696" s="3">
        <f t="shared" si="165"/>
        <v>0</v>
      </c>
      <c r="E696" s="51" t="str">
        <f t="shared" si="166"/>
        <v>N/A</v>
      </c>
      <c r="F696" s="18" t="str">
        <f t="shared" si="167"/>
        <v>N/A</v>
      </c>
      <c r="G696" s="4">
        <v>5.4450000000000003</v>
      </c>
      <c r="H696" s="39">
        <f t="shared" si="168"/>
        <v>0</v>
      </c>
      <c r="I696" s="52" t="str">
        <f t="shared" si="169"/>
        <v>N/A</v>
      </c>
      <c r="J696" s="18" t="str">
        <f t="shared" si="170"/>
        <v>N/A</v>
      </c>
      <c r="K696" s="53" t="str">
        <f t="shared" si="171"/>
        <v>N/A</v>
      </c>
      <c r="L696" s="2" t="s">
        <v>13</v>
      </c>
      <c r="M696" s="2"/>
      <c r="N696" s="3">
        <f t="shared" ref="N696:O696" si="176">N692+N694</f>
        <v>0</v>
      </c>
      <c r="O696" s="3">
        <f t="shared" si="176"/>
        <v>0</v>
      </c>
      <c r="P696" s="59">
        <v>0.49299999999999999</v>
      </c>
      <c r="Q696" s="59">
        <v>0.70199999999999996</v>
      </c>
      <c r="R696" s="55">
        <v>0.75</v>
      </c>
      <c r="S696" s="59">
        <v>0.56699999999999995</v>
      </c>
      <c r="T696" s="59">
        <v>0.81100000000000005</v>
      </c>
      <c r="U696" s="55">
        <v>0.87</v>
      </c>
      <c r="V696" s="4" t="str">
        <f t="shared" si="174"/>
        <v>N/A</v>
      </c>
      <c r="W696" s="4"/>
    </row>
    <row r="697" spans="1:23" ht="12.75" customHeight="1" x14ac:dyDescent="0.4">
      <c r="A697" s="2">
        <f t="shared" si="173"/>
        <v>9</v>
      </c>
      <c r="B697" s="63"/>
      <c r="C697" s="4">
        <v>4.1749999999999998</v>
      </c>
      <c r="D697" s="3">
        <f t="shared" si="165"/>
        <v>0</v>
      </c>
      <c r="E697" s="51" t="str">
        <f t="shared" si="166"/>
        <v>N/A</v>
      </c>
      <c r="F697" s="18" t="str">
        <f t="shared" si="167"/>
        <v>N/A</v>
      </c>
      <c r="G697" s="4">
        <v>6.0750000000000002</v>
      </c>
      <c r="H697" s="39">
        <f t="shared" si="168"/>
        <v>0</v>
      </c>
      <c r="I697" s="52" t="str">
        <f t="shared" si="169"/>
        <v>N/A</v>
      </c>
      <c r="J697" s="18" t="str">
        <f t="shared" si="170"/>
        <v>N/A</v>
      </c>
      <c r="K697" s="53" t="str">
        <f t="shared" si="171"/>
        <v>N/A</v>
      </c>
      <c r="L697" s="2"/>
      <c r="M697" s="2"/>
      <c r="N697" s="2"/>
      <c r="O697" s="3"/>
      <c r="P697" s="59">
        <v>0.49299999999999999</v>
      </c>
      <c r="Q697" s="59">
        <v>0.70799999999999996</v>
      </c>
      <c r="R697" s="55">
        <v>0.76</v>
      </c>
      <c r="S697" s="59">
        <v>0.56699999999999995</v>
      </c>
      <c r="T697" s="59">
        <v>0.81799999999999995</v>
      </c>
      <c r="U697" s="55">
        <v>0.88</v>
      </c>
      <c r="V697" s="4" t="str">
        <f t="shared" si="174"/>
        <v>N/A</v>
      </c>
      <c r="W697" s="4"/>
    </row>
    <row r="698" spans="1:23" ht="12.75" customHeight="1" x14ac:dyDescent="0.4">
      <c r="A698" s="2">
        <f t="shared" si="173"/>
        <v>10</v>
      </c>
      <c r="B698" s="63"/>
      <c r="C698" s="4">
        <v>4.1749999999999998</v>
      </c>
      <c r="D698" s="3">
        <f t="shared" si="165"/>
        <v>0</v>
      </c>
      <c r="E698" s="51" t="str">
        <f t="shared" si="166"/>
        <v>N/A</v>
      </c>
      <c r="F698" s="18" t="str">
        <f t="shared" si="167"/>
        <v>N/A</v>
      </c>
      <c r="G698" s="4">
        <v>6.65</v>
      </c>
      <c r="H698" s="39">
        <f t="shared" si="168"/>
        <v>0</v>
      </c>
      <c r="I698" s="52" t="str">
        <f t="shared" si="169"/>
        <v>N/A</v>
      </c>
      <c r="J698" s="18" t="str">
        <f t="shared" si="170"/>
        <v>N/A</v>
      </c>
      <c r="K698" s="53" t="str">
        <f t="shared" si="171"/>
        <v>N/A</v>
      </c>
      <c r="L698" s="2" t="s">
        <v>14</v>
      </c>
      <c r="M698" s="2"/>
      <c r="N698" s="2"/>
      <c r="O698" s="63"/>
      <c r="P698" s="59">
        <v>0.49299999999999999</v>
      </c>
      <c r="Q698" s="59">
        <v>0.71299999999999997</v>
      </c>
      <c r="R698" s="55">
        <v>0.76</v>
      </c>
      <c r="S698" s="59">
        <v>0.56699999999999995</v>
      </c>
      <c r="T698" s="59">
        <v>0.82399999999999995</v>
      </c>
      <c r="U698" s="55">
        <v>0.88</v>
      </c>
      <c r="V698" s="4" t="str">
        <f t="shared" si="174"/>
        <v>N/A</v>
      </c>
      <c r="W698" s="4"/>
    </row>
    <row r="699" spans="1:23" ht="12.75" customHeight="1" x14ac:dyDescent="0.4">
      <c r="A699" s="2">
        <f t="shared" si="173"/>
        <v>11</v>
      </c>
      <c r="B699" s="63"/>
      <c r="C699" s="4">
        <v>4.1749999999999998</v>
      </c>
      <c r="D699" s="3">
        <f t="shared" si="165"/>
        <v>0</v>
      </c>
      <c r="E699" s="51" t="str">
        <f t="shared" si="166"/>
        <v>N/A</v>
      </c>
      <c r="F699" s="18" t="str">
        <f t="shared" si="167"/>
        <v>N/A</v>
      </c>
      <c r="G699" s="4">
        <v>7.1760000000000002</v>
      </c>
      <c r="H699" s="39">
        <f t="shared" si="168"/>
        <v>0</v>
      </c>
      <c r="I699" s="52" t="str">
        <f t="shared" si="169"/>
        <v>N/A</v>
      </c>
      <c r="J699" s="18" t="str">
        <f t="shared" si="170"/>
        <v>N/A</v>
      </c>
      <c r="K699" s="53" t="str">
        <f t="shared" si="171"/>
        <v>N/A</v>
      </c>
      <c r="L699" s="2"/>
      <c r="M699" s="2"/>
      <c r="N699" s="2"/>
      <c r="O699" s="3"/>
      <c r="P699" s="59">
        <v>0.49299999999999999</v>
      </c>
      <c r="Q699" s="59">
        <v>0.71699999999999997</v>
      </c>
      <c r="R699" s="55">
        <v>0.76</v>
      </c>
      <c r="S699" s="59">
        <v>0.56699999999999995</v>
      </c>
      <c r="T699" s="59">
        <v>0.82799999999999996</v>
      </c>
      <c r="U699" s="55">
        <v>0.88</v>
      </c>
      <c r="V699" s="4" t="str">
        <f t="shared" si="174"/>
        <v>N/A</v>
      </c>
      <c r="W699" s="4"/>
    </row>
    <row r="700" spans="1:23" ht="12.75" customHeight="1" x14ac:dyDescent="0.4">
      <c r="A700" s="2">
        <f t="shared" si="173"/>
        <v>12</v>
      </c>
      <c r="B700" s="63"/>
      <c r="C700" s="4">
        <v>4.1749999999999998</v>
      </c>
      <c r="D700" s="3">
        <f t="shared" si="165"/>
        <v>0</v>
      </c>
      <c r="E700" s="51" t="str">
        <f t="shared" si="166"/>
        <v>N/A</v>
      </c>
      <c r="F700" s="18" t="str">
        <f t="shared" si="167"/>
        <v>N/A</v>
      </c>
      <c r="G700" s="4">
        <v>7.6550000000000002</v>
      </c>
      <c r="H700" s="39">
        <f t="shared" si="168"/>
        <v>0</v>
      </c>
      <c r="I700" s="52" t="str">
        <f t="shared" si="169"/>
        <v>N/A</v>
      </c>
      <c r="J700" s="18" t="str">
        <f t="shared" si="170"/>
        <v>N/A</v>
      </c>
      <c r="K700" s="53" t="str">
        <f t="shared" si="171"/>
        <v>N/A</v>
      </c>
      <c r="L700" s="2" t="s">
        <v>29</v>
      </c>
      <c r="M700" s="2"/>
      <c r="N700" s="2"/>
      <c r="O700" s="63"/>
      <c r="P700" s="59">
        <v>0.49299999999999999</v>
      </c>
      <c r="Q700" s="59">
        <v>0.72</v>
      </c>
      <c r="R700" s="55">
        <v>0.77</v>
      </c>
      <c r="S700" s="59">
        <v>0.56699999999999995</v>
      </c>
      <c r="T700" s="59">
        <v>0.83099999999999996</v>
      </c>
      <c r="U700" s="55">
        <v>0.88</v>
      </c>
      <c r="V700" s="4" t="str">
        <f t="shared" si="174"/>
        <v>N/A</v>
      </c>
      <c r="W700" s="4"/>
    </row>
    <row r="701" spans="1:23" ht="12.75" customHeight="1" x14ac:dyDescent="0.4">
      <c r="A701" s="2">
        <f t="shared" si="173"/>
        <v>13</v>
      </c>
      <c r="B701" s="63"/>
      <c r="C701" s="4">
        <v>4.1749999999999998</v>
      </c>
      <c r="D701" s="3">
        <f t="shared" si="165"/>
        <v>0</v>
      </c>
      <c r="E701" s="51" t="str">
        <f t="shared" si="166"/>
        <v>N/A</v>
      </c>
      <c r="F701" s="18" t="str">
        <f t="shared" si="167"/>
        <v>N/A</v>
      </c>
      <c r="G701" s="4">
        <v>8.093</v>
      </c>
      <c r="H701" s="39">
        <f t="shared" si="168"/>
        <v>0</v>
      </c>
      <c r="I701" s="52" t="str">
        <f t="shared" si="169"/>
        <v>N/A</v>
      </c>
      <c r="J701" s="18" t="str">
        <f t="shared" si="170"/>
        <v>N/A</v>
      </c>
      <c r="K701" s="53" t="str">
        <f t="shared" si="171"/>
        <v>N/A</v>
      </c>
      <c r="L701" s="2"/>
      <c r="M701" s="2"/>
      <c r="N701" s="2"/>
      <c r="O701" s="3"/>
      <c r="P701" s="59">
        <v>0.49299999999999999</v>
      </c>
      <c r="Q701" s="59">
        <v>0.72299999999999998</v>
      </c>
      <c r="R701" s="55">
        <v>0.77</v>
      </c>
      <c r="S701" s="59">
        <v>0.56699999999999995</v>
      </c>
      <c r="T701" s="59">
        <v>0.83399999999999996</v>
      </c>
      <c r="U701" s="55">
        <v>0.89</v>
      </c>
      <c r="V701" s="4" t="str">
        <f t="shared" si="174"/>
        <v>N/A</v>
      </c>
      <c r="W701" s="4"/>
    </row>
    <row r="702" spans="1:23" ht="12.75" customHeight="1" x14ac:dyDescent="0.4">
      <c r="A702" s="2">
        <f t="shared" si="173"/>
        <v>14</v>
      </c>
      <c r="B702" s="63"/>
      <c r="C702" s="4">
        <v>4.1749999999999998</v>
      </c>
      <c r="D702" s="3">
        <f t="shared" si="165"/>
        <v>0</v>
      </c>
      <c r="E702" s="51" t="str">
        <f t="shared" si="166"/>
        <v>N/A</v>
      </c>
      <c r="F702" s="18" t="str">
        <f t="shared" si="167"/>
        <v>N/A</v>
      </c>
      <c r="G702" s="4">
        <v>8.4930000000000003</v>
      </c>
      <c r="H702" s="39">
        <f t="shared" si="168"/>
        <v>0</v>
      </c>
      <c r="I702" s="52" t="str">
        <f t="shared" si="169"/>
        <v>N/A</v>
      </c>
      <c r="J702" s="18" t="str">
        <f t="shared" si="170"/>
        <v>N/A</v>
      </c>
      <c r="K702" s="53" t="str">
        <f t="shared" si="171"/>
        <v>N/A</v>
      </c>
      <c r="L702" s="2" t="s">
        <v>15</v>
      </c>
      <c r="M702" s="2"/>
      <c r="N702" s="2"/>
      <c r="O702" s="3">
        <f t="shared" ref="O702" si="177">O698+O700</f>
        <v>0</v>
      </c>
      <c r="P702" s="59">
        <v>0.49299999999999999</v>
      </c>
      <c r="Q702" s="59">
        <v>0.72499999999999998</v>
      </c>
      <c r="R702" s="55">
        <v>0.77</v>
      </c>
      <c r="S702" s="59">
        <v>0.56699999999999995</v>
      </c>
      <c r="T702" s="59">
        <v>0.83699999999999997</v>
      </c>
      <c r="U702" s="55">
        <v>0.89</v>
      </c>
      <c r="V702" s="4" t="str">
        <f t="shared" si="174"/>
        <v>N/A</v>
      </c>
      <c r="W702" s="4"/>
    </row>
    <row r="703" spans="1:23" ht="12.75" customHeight="1" x14ac:dyDescent="0.4">
      <c r="A703" s="13" t="s">
        <v>84</v>
      </c>
      <c r="B703" s="63"/>
      <c r="C703" s="4">
        <v>4.1749999999999998</v>
      </c>
      <c r="D703" s="3">
        <f t="shared" si="165"/>
        <v>0</v>
      </c>
      <c r="E703" s="51" t="str">
        <f t="shared" si="166"/>
        <v>N/A</v>
      </c>
      <c r="F703" s="18" t="str">
        <f t="shared" si="167"/>
        <v>N/A</v>
      </c>
      <c r="G703" s="4">
        <v>8.6839999999999993</v>
      </c>
      <c r="H703" s="39">
        <f t="shared" si="168"/>
        <v>0</v>
      </c>
      <c r="I703" s="52" t="str">
        <f t="shared" si="169"/>
        <v>N/A</v>
      </c>
      <c r="J703" s="18" t="str">
        <f t="shared" si="170"/>
        <v>N/A</v>
      </c>
      <c r="K703" s="53" t="str">
        <f t="shared" si="171"/>
        <v>N/A</v>
      </c>
      <c r="L703" s="2"/>
      <c r="M703" s="2"/>
      <c r="N703" s="2"/>
      <c r="O703" s="2"/>
      <c r="P703" s="59">
        <v>0.49299999999999999</v>
      </c>
      <c r="Q703" s="59">
        <v>0.72499999999999998</v>
      </c>
      <c r="R703" s="55">
        <v>0.77</v>
      </c>
      <c r="S703" s="59">
        <v>0.56699999999999995</v>
      </c>
      <c r="T703" s="59">
        <v>0.83799999999999997</v>
      </c>
      <c r="U703" s="55">
        <v>0.89</v>
      </c>
      <c r="V703" s="4" t="str">
        <f t="shared" si="174"/>
        <v>N/A</v>
      </c>
      <c r="W703" s="4"/>
    </row>
    <row r="704" spans="1:23" s="16" customFormat="1" ht="12.75" customHeight="1" x14ac:dyDescent="0.4">
      <c r="A704" s="16" t="s">
        <v>3</v>
      </c>
      <c r="B704" s="16">
        <f t="shared" ref="B704" si="178">SUM(B689:B703)</f>
        <v>0</v>
      </c>
      <c r="D704" s="16">
        <f t="shared" ref="D704" si="179">SUM(D689:D703)</f>
        <v>0</v>
      </c>
      <c r="F704" s="16">
        <f t="shared" ref="F704" si="180">SUM(F689:F703)</f>
        <v>0</v>
      </c>
      <c r="H704" s="40">
        <f t="shared" ref="H704" si="181">SUM(H689:H703)</f>
        <v>0</v>
      </c>
      <c r="J704" s="16">
        <f t="shared" ref="J704" si="182">SUM(J689:J703)</f>
        <v>0</v>
      </c>
      <c r="K704" s="41"/>
      <c r="L704" s="2" t="s">
        <v>16</v>
      </c>
      <c r="M704" s="2"/>
      <c r="N704" s="2"/>
      <c r="O704" s="47">
        <f>ROUND(H707,Rounding_decimals)</f>
        <v>0</v>
      </c>
      <c r="R704" s="60"/>
      <c r="U704" s="60"/>
    </row>
    <row r="705" spans="1:21" s="5" customFormat="1" ht="12.75" customHeight="1" x14ac:dyDescent="0.4">
      <c r="B705" s="18"/>
      <c r="C705" s="17"/>
      <c r="D705" s="42" t="s">
        <v>52</v>
      </c>
      <c r="F705" s="43" t="s">
        <v>53</v>
      </c>
      <c r="G705" s="17"/>
      <c r="H705" s="17" t="s">
        <v>54</v>
      </c>
      <c r="I705" s="17"/>
      <c r="J705" s="43" t="s">
        <v>55</v>
      </c>
      <c r="K705" s="44"/>
      <c r="L705" s="2"/>
      <c r="M705" s="2"/>
      <c r="N705" s="2"/>
      <c r="O705" s="48"/>
      <c r="R705" s="61"/>
      <c r="U705" s="61"/>
    </row>
    <row r="706" spans="1:21" ht="12.75" customHeight="1" x14ac:dyDescent="0.4">
      <c r="L706" s="2" t="s">
        <v>17</v>
      </c>
      <c r="M706" s="2"/>
      <c r="N706" s="2"/>
      <c r="O706" s="47">
        <f>IF(O696=0,0,O696/(N696-O702))</f>
        <v>0</v>
      </c>
    </row>
    <row r="707" spans="1:21" ht="12.75" customHeight="1" x14ac:dyDescent="0.4">
      <c r="B707" s="2"/>
      <c r="C707" s="3" t="s">
        <v>56</v>
      </c>
      <c r="H707" s="47">
        <f t="shared" ref="H707" si="183">IFERROR(IF(F704+J704=0,0,(F704+J704)/(D704+H704)),0)</f>
        <v>0</v>
      </c>
      <c r="L707" s="2" t="s">
        <v>18</v>
      </c>
      <c r="M707" s="2"/>
      <c r="N707" s="2"/>
      <c r="O707" s="2"/>
    </row>
    <row r="708" spans="1:21" ht="12.75" customHeight="1" x14ac:dyDescent="0.4">
      <c r="L708" s="2"/>
      <c r="M708" s="2"/>
      <c r="N708" s="2"/>
      <c r="O708" s="2"/>
    </row>
    <row r="709" spans="1:21" ht="12.75" customHeight="1" x14ac:dyDescent="0.4">
      <c r="L709" s="2" t="s">
        <v>19</v>
      </c>
      <c r="M709" s="2"/>
      <c r="N709" s="2"/>
      <c r="O709" s="63"/>
    </row>
    <row r="710" spans="1:21" ht="12.75" customHeight="1" x14ac:dyDescent="0.4">
      <c r="A710" s="19" t="s">
        <v>131</v>
      </c>
      <c r="L710" s="2" t="s">
        <v>32</v>
      </c>
      <c r="M710" s="2"/>
      <c r="N710" s="2"/>
      <c r="O710" s="24" t="str">
        <f>IF(AND(O706&lt;O704,O709&gt;500),"Proceed","Stop")</f>
        <v>Stop</v>
      </c>
    </row>
    <row r="711" spans="1:21" ht="12.75" customHeight="1" x14ac:dyDescent="0.4">
      <c r="A711" s="19" t="s">
        <v>71</v>
      </c>
      <c r="L711" s="2"/>
      <c r="M711" s="2"/>
      <c r="N711" s="2"/>
      <c r="O711" s="2"/>
    </row>
    <row r="712" spans="1:21" ht="12.75" customHeight="1" x14ac:dyDescent="0.4">
      <c r="A712" s="19" t="s">
        <v>85</v>
      </c>
      <c r="L712" s="2" t="s">
        <v>20</v>
      </c>
      <c r="M712" s="2"/>
      <c r="N712" s="2"/>
      <c r="O712" s="45" t="str">
        <f>IF(O710="Proceed",IF(O709&gt;9999,0,IF(O709&gt;4999,0.05,IF(O709&gt;2499,0.075,IF(O709&gt;999,0.1,IF(NOT(O709&lt;500),0.15,"N/A"))))),"N/A")</f>
        <v>N/A</v>
      </c>
    </row>
    <row r="713" spans="1:21" ht="12.75" customHeight="1" x14ac:dyDescent="0.4">
      <c r="A713" s="2" t="s">
        <v>40</v>
      </c>
      <c r="L713" s="2"/>
      <c r="M713" s="2"/>
      <c r="N713" s="2"/>
      <c r="O713" s="2"/>
    </row>
    <row r="714" spans="1:21" ht="12.75" customHeight="1" x14ac:dyDescent="0.4">
      <c r="A714" s="19" t="s">
        <v>86</v>
      </c>
      <c r="L714" s="2" t="s">
        <v>33</v>
      </c>
      <c r="M714" s="2"/>
      <c r="N714" s="2"/>
      <c r="O714" s="27" t="str">
        <f>IFERROR(ROUND(O706+O712,Rounding_decimals), "N/A")</f>
        <v>N/A</v>
      </c>
    </row>
    <row r="715" spans="1:21" ht="12.75" customHeight="1" x14ac:dyDescent="0.4">
      <c r="A715" s="19" t="s">
        <v>87</v>
      </c>
      <c r="L715" s="2" t="s">
        <v>34</v>
      </c>
      <c r="M715" s="2"/>
      <c r="N715" s="2"/>
      <c r="O715" s="2"/>
    </row>
    <row r="716" spans="1:21" ht="12.75" customHeight="1" x14ac:dyDescent="0.4">
      <c r="A716" s="2" t="s">
        <v>41</v>
      </c>
      <c r="K716" s="20"/>
      <c r="L716" s="2" t="s">
        <v>21</v>
      </c>
      <c r="M716" s="2"/>
      <c r="N716" s="2"/>
      <c r="O716" s="2" t="str">
        <f t="shared" ref="O716" si="184">IF(O714&lt;O704,"Proceed","Stop")</f>
        <v>Stop</v>
      </c>
    </row>
    <row r="717" spans="1:21" ht="12.75" customHeight="1" x14ac:dyDescent="0.4">
      <c r="A717" s="19" t="s">
        <v>88</v>
      </c>
      <c r="K717" s="21"/>
      <c r="L717" s="2"/>
      <c r="M717" s="2"/>
      <c r="N717" s="2"/>
      <c r="O717" s="2"/>
    </row>
    <row r="718" spans="1:21" ht="12.75" customHeight="1" x14ac:dyDescent="0.4">
      <c r="A718" s="2" t="s">
        <v>134</v>
      </c>
      <c r="L718" s="2" t="s">
        <v>22</v>
      </c>
      <c r="M718" s="2"/>
      <c r="N718" s="2"/>
      <c r="O718" s="3" t="str">
        <f t="shared" ref="O718" si="185">IF(O716="Proceed",(N696-O702)*O714,"N/A")</f>
        <v>N/A</v>
      </c>
    </row>
    <row r="719" spans="1:21" ht="12.75" customHeight="1" x14ac:dyDescent="0.4">
      <c r="L719" s="2" t="s">
        <v>23</v>
      </c>
      <c r="M719" s="2"/>
      <c r="N719" s="2"/>
      <c r="O719" s="2"/>
    </row>
    <row r="720" spans="1:21" ht="12.75" customHeight="1" x14ac:dyDescent="0.4">
      <c r="L720" s="2"/>
      <c r="M720" s="2"/>
      <c r="N720" s="2"/>
      <c r="O720" s="2"/>
    </row>
    <row r="721" spans="12:15" ht="12.75" customHeight="1" x14ac:dyDescent="0.4">
      <c r="L721" s="2" t="s">
        <v>24</v>
      </c>
      <c r="M721" s="2"/>
      <c r="N721" s="2"/>
      <c r="O721" s="3">
        <f>IFERROR((N696-O702)-(O718/O704),0)</f>
        <v>0</v>
      </c>
    </row>
    <row r="722" spans="12:15" ht="12.75" customHeight="1" x14ac:dyDescent="0.4">
      <c r="L722" s="2" t="s">
        <v>25</v>
      </c>
      <c r="M722" s="2"/>
      <c r="N722" s="2"/>
      <c r="O722" s="2"/>
    </row>
    <row r="723" spans="12:15" ht="12.75" customHeight="1" x14ac:dyDescent="0.4">
      <c r="L723" s="2"/>
      <c r="M723" s="2"/>
      <c r="N723" s="2"/>
      <c r="O723" s="2"/>
    </row>
    <row r="724" spans="12:15" ht="12.75" customHeight="1" x14ac:dyDescent="0.4">
      <c r="L724" s="2" t="s">
        <v>120</v>
      </c>
      <c r="M724" s="2"/>
      <c r="N724" s="2"/>
      <c r="O724" s="2"/>
    </row>
    <row r="725" spans="12:15" ht="12.75" customHeight="1" x14ac:dyDescent="0.4">
      <c r="L725" s="2" t="s">
        <v>121</v>
      </c>
      <c r="M725" s="2"/>
      <c r="N725" s="2"/>
      <c r="O725" s="2"/>
    </row>
    <row r="726" spans="12:15" ht="12.75" customHeight="1" x14ac:dyDescent="0.4">
      <c r="L726" s="2"/>
      <c r="M726" s="2"/>
      <c r="N726" s="2"/>
      <c r="O726" s="2"/>
    </row>
    <row r="727" spans="12:15" ht="12.75" customHeight="1" x14ac:dyDescent="0.4">
      <c r="L727" s="2"/>
      <c r="O727" s="2"/>
    </row>
    <row r="728" spans="12:15" ht="12.75" customHeight="1" x14ac:dyDescent="0.4">
      <c r="L728" s="2"/>
      <c r="M728" s="2" t="s">
        <v>26</v>
      </c>
      <c r="N728" s="2"/>
      <c r="O728" s="2"/>
    </row>
    <row r="729" spans="12:15" ht="12.75" customHeight="1" x14ac:dyDescent="0.4">
      <c r="L729" s="2"/>
      <c r="M729" s="2"/>
      <c r="N729" s="2"/>
      <c r="O729" s="2"/>
    </row>
    <row r="730" spans="12:15" ht="12.75" customHeight="1" x14ac:dyDescent="0.4">
      <c r="L730" s="2"/>
      <c r="M730" s="25" t="s">
        <v>4</v>
      </c>
      <c r="N730" s="26" t="s">
        <v>8</v>
      </c>
      <c r="O730" s="2"/>
    </row>
    <row r="731" spans="12:15" ht="12.75" customHeight="1" x14ac:dyDescent="0.4">
      <c r="L731" s="2"/>
      <c r="M731" s="25"/>
      <c r="N731" s="26"/>
      <c r="O731" s="2"/>
    </row>
    <row r="732" spans="12:15" ht="12.75" customHeight="1" x14ac:dyDescent="0.4">
      <c r="L732" s="2"/>
      <c r="M732" s="2" t="s">
        <v>36</v>
      </c>
      <c r="N732" s="27">
        <v>0</v>
      </c>
      <c r="O732" s="2"/>
    </row>
    <row r="733" spans="12:15" ht="12.75" customHeight="1" x14ac:dyDescent="0.4">
      <c r="L733" s="2"/>
      <c r="M733" s="2" t="s">
        <v>37</v>
      </c>
      <c r="N733" s="27">
        <v>0.05</v>
      </c>
      <c r="O733" s="2"/>
    </row>
    <row r="734" spans="12:15" ht="12.75" customHeight="1" x14ac:dyDescent="0.4">
      <c r="L734" s="2"/>
      <c r="M734" s="2" t="s">
        <v>38</v>
      </c>
      <c r="N734" s="27">
        <v>7.4999999999999997E-2</v>
      </c>
      <c r="O734" s="2"/>
    </row>
    <row r="735" spans="12:15" ht="12.75" customHeight="1" x14ac:dyDescent="0.4">
      <c r="L735" s="2"/>
      <c r="M735" s="2" t="s">
        <v>39</v>
      </c>
      <c r="N735" s="27">
        <v>0.1</v>
      </c>
      <c r="O735" s="2"/>
    </row>
    <row r="736" spans="12:15" ht="12.75" customHeight="1" x14ac:dyDescent="0.4">
      <c r="L736" s="2"/>
      <c r="M736" s="2" t="s">
        <v>5</v>
      </c>
      <c r="N736" s="27">
        <v>0.15</v>
      </c>
      <c r="O736" s="2"/>
    </row>
    <row r="737" spans="1:21" ht="12.75" customHeight="1" x14ac:dyDescent="0.4">
      <c r="L737" s="2"/>
      <c r="M737" s="2" t="s">
        <v>35</v>
      </c>
      <c r="N737" s="27" t="s">
        <v>27</v>
      </c>
      <c r="O737" s="2"/>
    </row>
    <row r="738" spans="1:21" ht="12.75" customHeight="1" x14ac:dyDescent="0.4">
      <c r="L738" s="2"/>
      <c r="M738" s="2"/>
      <c r="N738" s="2"/>
      <c r="O738" s="2"/>
    </row>
    <row r="739" spans="1:21" ht="12.75" customHeight="1" x14ac:dyDescent="0.4">
      <c r="M739" s="2"/>
      <c r="N739" s="2"/>
      <c r="O739" s="2"/>
    </row>
    <row r="740" spans="1:21" ht="12.75" customHeight="1" x14ac:dyDescent="0.4">
      <c r="L740" s="19" t="s">
        <v>131</v>
      </c>
      <c r="M740" s="2"/>
      <c r="N740" s="2"/>
      <c r="O740" s="2"/>
    </row>
    <row r="741" spans="1:21" ht="12.75" customHeight="1" x14ac:dyDescent="0.4">
      <c r="L741" s="19" t="s">
        <v>75</v>
      </c>
      <c r="M741" s="2"/>
      <c r="N741" s="2"/>
      <c r="O741" s="2"/>
    </row>
    <row r="742" spans="1:21" ht="12.75" customHeight="1" x14ac:dyDescent="0.4">
      <c r="L742" s="19" t="s">
        <v>76</v>
      </c>
      <c r="M742" s="2"/>
      <c r="N742" s="2"/>
      <c r="O742" s="2"/>
    </row>
    <row r="743" spans="1:21" ht="12.75" customHeight="1" x14ac:dyDescent="0.4">
      <c r="L743" s="2" t="s">
        <v>77</v>
      </c>
      <c r="M743" s="2"/>
      <c r="N743" s="2"/>
      <c r="O743" s="2"/>
    </row>
    <row r="744" spans="1:21" ht="12.75" customHeight="1" x14ac:dyDescent="0.4">
      <c r="L744" s="2" t="s">
        <v>78</v>
      </c>
      <c r="M744" s="2"/>
      <c r="N744" s="2"/>
      <c r="O744" s="20"/>
    </row>
    <row r="745" spans="1:21" ht="12.75" customHeight="1" x14ac:dyDescent="0.4">
      <c r="L745" s="2" t="s">
        <v>79</v>
      </c>
      <c r="M745" s="2"/>
      <c r="N745" s="2"/>
      <c r="O745" s="21"/>
    </row>
    <row r="746" spans="1:21" ht="12.75" customHeight="1" x14ac:dyDescent="0.4">
      <c r="L746" s="2" t="s">
        <v>80</v>
      </c>
      <c r="M746" s="2"/>
      <c r="N746" s="2"/>
      <c r="O746" s="2"/>
    </row>
    <row r="747" spans="1:21" ht="12.75" customHeight="1" x14ac:dyDescent="0.4">
      <c r="L747" s="2"/>
      <c r="M747" s="2"/>
      <c r="N747" s="2"/>
      <c r="O747" s="2"/>
    </row>
    <row r="748" spans="1:21" ht="12.75" customHeight="1" x14ac:dyDescent="0.4">
      <c r="L748" s="2"/>
      <c r="M748" s="2"/>
      <c r="N748" s="2"/>
      <c r="O748" s="2"/>
    </row>
    <row r="749" spans="1:21" ht="12.75" customHeight="1" x14ac:dyDescent="0.4">
      <c r="L749" s="2"/>
      <c r="M749" s="2"/>
      <c r="N749" s="2"/>
      <c r="O749" s="2"/>
    </row>
    <row r="750" spans="1:21" s="66" customFormat="1" ht="12.75" customHeight="1" x14ac:dyDescent="0.3">
      <c r="A750" s="69" t="s">
        <v>137</v>
      </c>
      <c r="B750" s="70"/>
      <c r="C750" s="67"/>
      <c r="D750" s="71"/>
      <c r="F750" s="72"/>
      <c r="G750" s="67"/>
      <c r="H750" s="67"/>
      <c r="I750" s="67"/>
      <c r="J750" s="72"/>
      <c r="K750" s="68"/>
      <c r="L750" s="69" t="s">
        <v>137</v>
      </c>
      <c r="R750" s="73"/>
      <c r="U750" s="73"/>
    </row>
    <row r="751" spans="1:21" ht="12.75" customHeight="1" x14ac:dyDescent="0.4">
      <c r="A751" s="2" t="s">
        <v>65</v>
      </c>
      <c r="L751" s="2" t="s">
        <v>65</v>
      </c>
      <c r="M751" s="2"/>
      <c r="N751" s="2"/>
      <c r="O751" s="2"/>
    </row>
    <row r="752" spans="1:21" ht="12.75" customHeight="1" x14ac:dyDescent="0.4">
      <c r="A752" s="1" t="s">
        <v>67</v>
      </c>
      <c r="L752" s="1" t="s">
        <v>68</v>
      </c>
      <c r="M752" s="2"/>
      <c r="N752" s="2"/>
      <c r="O752" s="2"/>
    </row>
    <row r="753" spans="1:23" ht="12.75" customHeight="1" x14ac:dyDescent="0.4">
      <c r="A753" s="1" t="str">
        <f>Summary!A770&amp;" "&amp;Summary!B770</f>
        <v xml:space="preserve"> </v>
      </c>
      <c r="L753" s="1" t="str">
        <f>Summary!A770&amp;" "&amp;Summary!B770</f>
        <v xml:space="preserve"> </v>
      </c>
      <c r="M753" s="2"/>
      <c r="N753" s="2"/>
      <c r="O753" s="2"/>
    </row>
    <row r="754" spans="1:23" ht="12.75" customHeight="1" x14ac:dyDescent="0.4">
      <c r="L754" s="2"/>
      <c r="M754" s="2"/>
      <c r="N754" s="2"/>
      <c r="O754" s="2"/>
    </row>
    <row r="755" spans="1:23" ht="12.75" customHeight="1" x14ac:dyDescent="0.4">
      <c r="L755" s="2"/>
      <c r="M755" s="2"/>
      <c r="N755" s="2"/>
      <c r="O755" s="2"/>
    </row>
    <row r="756" spans="1:23" ht="12.75" customHeight="1" x14ac:dyDescent="0.4">
      <c r="A756" s="6" t="s">
        <v>11</v>
      </c>
      <c r="B756" s="14">
        <f>Summary!$B$6</f>
        <v>0</v>
      </c>
      <c r="C756" s="2"/>
      <c r="E756" s="6"/>
      <c r="F756" s="2"/>
      <c r="L756" s="6" t="s">
        <v>11</v>
      </c>
      <c r="M756" s="14">
        <f>Summary!$B$6</f>
        <v>0</v>
      </c>
      <c r="N756" s="5"/>
      <c r="O756" s="5"/>
    </row>
    <row r="757" spans="1:23" ht="12.75" customHeight="1" x14ac:dyDescent="0.4">
      <c r="A757" s="6" t="s">
        <v>6</v>
      </c>
      <c r="B757" s="22">
        <f>Summary!$B$7</f>
        <v>0</v>
      </c>
      <c r="C757" s="2"/>
      <c r="E757" s="6"/>
      <c r="F757" s="4"/>
      <c r="I757" s="6"/>
      <c r="K757" s="7"/>
      <c r="L757" s="6" t="s">
        <v>6</v>
      </c>
      <c r="M757" s="22">
        <f>Summary!$B$7</f>
        <v>0</v>
      </c>
      <c r="N757" s="5"/>
      <c r="O757" s="5"/>
    </row>
    <row r="758" spans="1:23" ht="12.75" customHeight="1" x14ac:dyDescent="0.4">
      <c r="A758" s="2" t="s">
        <v>69</v>
      </c>
      <c r="B758" s="62" t="s">
        <v>125</v>
      </c>
      <c r="C758" s="2"/>
      <c r="F758" s="3"/>
      <c r="I758" s="6"/>
      <c r="L758" s="2" t="s">
        <v>69</v>
      </c>
      <c r="M758" s="4" t="str">
        <f>Refunds!B758</f>
        <v>N/A</v>
      </c>
      <c r="N758" s="5"/>
      <c r="O758" s="5"/>
    </row>
    <row r="759" spans="1:23" ht="12.75" customHeight="1" x14ac:dyDescent="0.4">
      <c r="A759" s="6" t="s">
        <v>70</v>
      </c>
      <c r="B759" s="62" t="s">
        <v>125</v>
      </c>
      <c r="C759" s="2"/>
      <c r="F759" s="3"/>
      <c r="G759" s="2"/>
      <c r="H759" s="2"/>
      <c r="I759" s="7"/>
      <c r="J759" s="7"/>
      <c r="K759" s="7"/>
      <c r="L759" s="6" t="s">
        <v>70</v>
      </c>
      <c r="M759" s="22" t="str">
        <f>Refunds!B759</f>
        <v>N/A</v>
      </c>
      <c r="N759" s="5"/>
      <c r="O759" s="5"/>
    </row>
    <row r="760" spans="1:23" ht="12.75" customHeight="1" x14ac:dyDescent="0.4">
      <c r="A760" s="2" t="s">
        <v>148</v>
      </c>
      <c r="B760" s="62"/>
      <c r="J760" s="4"/>
      <c r="L760" s="6" t="s">
        <v>148</v>
      </c>
      <c r="M760" s="22">
        <f>B760</f>
        <v>0</v>
      </c>
      <c r="N760" s="5"/>
      <c r="O760" s="5"/>
    </row>
    <row r="761" spans="1:23" ht="12.75" customHeight="1" x14ac:dyDescent="0.4">
      <c r="J761" s="4"/>
      <c r="L761" s="2"/>
      <c r="M761" s="2"/>
      <c r="N761" s="2"/>
      <c r="O761" s="2"/>
    </row>
    <row r="762" spans="1:23" s="23" customFormat="1" ht="52.5" x14ac:dyDescent="0.4">
      <c r="A762" s="23" t="s">
        <v>81</v>
      </c>
      <c r="B762" s="29" t="s">
        <v>82</v>
      </c>
      <c r="C762" s="30" t="s">
        <v>44</v>
      </c>
      <c r="D762" s="31" t="s">
        <v>48</v>
      </c>
      <c r="E762" s="23" t="s">
        <v>45</v>
      </c>
      <c r="F762" s="32" t="s">
        <v>49</v>
      </c>
      <c r="G762" s="30" t="s">
        <v>46</v>
      </c>
      <c r="H762" s="30" t="s">
        <v>50</v>
      </c>
      <c r="I762" s="30" t="s">
        <v>47</v>
      </c>
      <c r="J762" s="32" t="s">
        <v>51</v>
      </c>
      <c r="K762" s="33" t="s">
        <v>83</v>
      </c>
      <c r="L762" s="5"/>
      <c r="M762" s="5"/>
      <c r="N762" s="23" t="s">
        <v>72</v>
      </c>
      <c r="O762" s="23" t="s">
        <v>73</v>
      </c>
      <c r="P762" s="56" t="s">
        <v>57</v>
      </c>
      <c r="Q762" s="56" t="s">
        <v>58</v>
      </c>
      <c r="R762" s="57" t="s">
        <v>59</v>
      </c>
      <c r="S762" s="56" t="s">
        <v>60</v>
      </c>
      <c r="T762" s="56" t="s">
        <v>61</v>
      </c>
      <c r="U762" s="57" t="s">
        <v>62</v>
      </c>
      <c r="V762" s="23" t="s">
        <v>126</v>
      </c>
    </row>
    <row r="763" spans="1:23" s="26" customFormat="1" ht="12.75" customHeight="1" x14ac:dyDescent="0.4">
      <c r="B763" s="34"/>
      <c r="C763" s="35"/>
      <c r="D763" s="36"/>
      <c r="F763" s="37"/>
      <c r="G763" s="35"/>
      <c r="H763" s="35"/>
      <c r="I763" s="35"/>
      <c r="J763" s="37"/>
      <c r="K763" s="38"/>
      <c r="L763" s="2"/>
      <c r="M763" s="2"/>
      <c r="N763" s="2"/>
      <c r="O763" s="2"/>
      <c r="R763" s="58"/>
      <c r="U763" s="58"/>
    </row>
    <row r="764" spans="1:23" ht="12.75" customHeight="1" x14ac:dyDescent="0.4">
      <c r="A764" s="2">
        <v>1</v>
      </c>
      <c r="B764" s="63"/>
      <c r="C764" s="4">
        <v>2.77</v>
      </c>
      <c r="D764" s="3">
        <f t="shared" ref="D764:D778" si="186">B764*C764</f>
        <v>0</v>
      </c>
      <c r="E764" s="51" t="str">
        <f t="shared" ref="E764:E778" si="187">IF(OR(V764="Individual",V764="Individual Select",V764="Group Mass-Marketed",V764="Group Select Mass-Marketed"),P764,IF(OR(V764="Group",V764="Group Select"),S764,"N/A"))</f>
        <v>N/A</v>
      </c>
      <c r="F764" s="18" t="str">
        <f t="shared" ref="F764:F778" si="188">IFERROR(D764*E764,"N/A")</f>
        <v>N/A</v>
      </c>
      <c r="G764" s="4">
        <v>0</v>
      </c>
      <c r="H764" s="39">
        <f t="shared" ref="H764:H778" si="189">B764*G764</f>
        <v>0</v>
      </c>
      <c r="I764" s="52" t="str">
        <f t="shared" ref="I764:I778" si="190">IF(OR(V764="Individual",V764="Individual Select",V764="Group Mass-Marketed",V764="Group Select Mass-Marketed"),Q764,IF(OR(V764="Group",V764="Group Select"),T764,"N/A"))</f>
        <v>N/A</v>
      </c>
      <c r="J764" s="18" t="str">
        <f t="shared" ref="J764:J778" si="191">IFERROR(H764*I764, "N/A")</f>
        <v>N/A</v>
      </c>
      <c r="K764" s="53" t="str">
        <f t="shared" ref="K764:K778" si="192">IF(OR(V764="Individual",V764="Individual Select",V764="Group Mass-Marketed",V764="Group Select Mass-Marketed"),R764,IF(OR(V764="Group",V764="Group Select"),U764,"N/A"))</f>
        <v>N/A</v>
      </c>
      <c r="L764" s="2" t="s">
        <v>12</v>
      </c>
      <c r="M764" s="2"/>
      <c r="N764" s="2"/>
      <c r="O764" s="2"/>
      <c r="P764" s="59">
        <v>0.442</v>
      </c>
      <c r="Q764" s="59">
        <v>0</v>
      </c>
      <c r="R764" s="55">
        <v>0.4</v>
      </c>
      <c r="S764" s="59">
        <v>0.50700000000000001</v>
      </c>
      <c r="T764" s="59">
        <v>0</v>
      </c>
      <c r="U764" s="55">
        <v>0.46</v>
      </c>
      <c r="V764" s="4" t="str">
        <f t="shared" ref="V764" si="193">B758</f>
        <v>N/A</v>
      </c>
      <c r="W764" s="4"/>
    </row>
    <row r="765" spans="1:23" ht="12.75" customHeight="1" x14ac:dyDescent="0.4">
      <c r="A765" s="2">
        <f t="shared" ref="A765:A777" si="194">A764+1</f>
        <v>2</v>
      </c>
      <c r="B765" s="63"/>
      <c r="C765" s="4">
        <v>4.1749999999999998</v>
      </c>
      <c r="D765" s="3">
        <f t="shared" si="186"/>
        <v>0</v>
      </c>
      <c r="E765" s="51" t="str">
        <f t="shared" si="187"/>
        <v>N/A</v>
      </c>
      <c r="F765" s="18" t="str">
        <f t="shared" si="188"/>
        <v>N/A</v>
      </c>
      <c r="G765" s="4">
        <v>0</v>
      </c>
      <c r="H765" s="39">
        <f t="shared" si="189"/>
        <v>0</v>
      </c>
      <c r="I765" s="52" t="str">
        <f t="shared" si="190"/>
        <v>N/A</v>
      </c>
      <c r="J765" s="18" t="str">
        <f t="shared" si="191"/>
        <v>N/A</v>
      </c>
      <c r="K765" s="53" t="str">
        <f t="shared" si="192"/>
        <v>N/A</v>
      </c>
      <c r="L765" s="2" t="s">
        <v>28</v>
      </c>
      <c r="M765" s="2"/>
      <c r="N765" s="63"/>
      <c r="O765" s="63"/>
      <c r="P765" s="59">
        <v>0.49299999999999999</v>
      </c>
      <c r="Q765" s="59">
        <v>0</v>
      </c>
      <c r="R765" s="55">
        <v>0.55000000000000004</v>
      </c>
      <c r="S765" s="59">
        <v>0.56699999999999995</v>
      </c>
      <c r="T765" s="59">
        <v>0</v>
      </c>
      <c r="U765" s="55">
        <v>0.63</v>
      </c>
      <c r="V765" s="4" t="str">
        <f t="shared" ref="V765:V778" si="195">V764</f>
        <v>N/A</v>
      </c>
      <c r="W765" s="4"/>
    </row>
    <row r="766" spans="1:23" ht="12.75" customHeight="1" x14ac:dyDescent="0.4">
      <c r="A766" s="2">
        <f t="shared" si="194"/>
        <v>3</v>
      </c>
      <c r="B766" s="63"/>
      <c r="C766" s="4">
        <v>4.1749999999999998</v>
      </c>
      <c r="D766" s="3">
        <f t="shared" si="186"/>
        <v>0</v>
      </c>
      <c r="E766" s="51" t="str">
        <f t="shared" si="187"/>
        <v>N/A</v>
      </c>
      <c r="F766" s="18" t="str">
        <f t="shared" si="188"/>
        <v>N/A</v>
      </c>
      <c r="G766" s="4">
        <v>1.194</v>
      </c>
      <c r="H766" s="39">
        <f t="shared" si="189"/>
        <v>0</v>
      </c>
      <c r="I766" s="52" t="str">
        <f t="shared" si="190"/>
        <v>N/A</v>
      </c>
      <c r="J766" s="18" t="str">
        <f t="shared" si="191"/>
        <v>N/A</v>
      </c>
      <c r="K766" s="53" t="str">
        <f t="shared" si="192"/>
        <v>N/A</v>
      </c>
      <c r="L766" s="2" t="s">
        <v>74</v>
      </c>
      <c r="M766" s="2"/>
      <c r="N766" s="63"/>
      <c r="O766" s="63"/>
      <c r="P766" s="59">
        <v>0.49299999999999999</v>
      </c>
      <c r="Q766" s="59">
        <v>0.65900000000000003</v>
      </c>
      <c r="R766" s="55">
        <v>0.65</v>
      </c>
      <c r="S766" s="59">
        <v>0.56699999999999995</v>
      </c>
      <c r="T766" s="59">
        <v>0.75900000000000001</v>
      </c>
      <c r="U766" s="55">
        <v>0.75</v>
      </c>
      <c r="V766" s="4" t="str">
        <f t="shared" si="195"/>
        <v>N/A</v>
      </c>
      <c r="W766" s="4"/>
    </row>
    <row r="767" spans="1:23" ht="12.75" customHeight="1" x14ac:dyDescent="0.4">
      <c r="A767" s="2">
        <f t="shared" si="194"/>
        <v>4</v>
      </c>
      <c r="B767" s="63"/>
      <c r="C767" s="4">
        <v>4.1749999999999998</v>
      </c>
      <c r="D767" s="3">
        <f t="shared" si="186"/>
        <v>0</v>
      </c>
      <c r="E767" s="51" t="str">
        <f t="shared" si="187"/>
        <v>N/A</v>
      </c>
      <c r="F767" s="18" t="str">
        <f t="shared" si="188"/>
        <v>N/A</v>
      </c>
      <c r="G767" s="4">
        <v>2.2450000000000001</v>
      </c>
      <c r="H767" s="39">
        <f t="shared" si="189"/>
        <v>0</v>
      </c>
      <c r="I767" s="52" t="str">
        <f t="shared" si="190"/>
        <v>N/A</v>
      </c>
      <c r="J767" s="18" t="str">
        <f t="shared" si="191"/>
        <v>N/A</v>
      </c>
      <c r="K767" s="53" t="str">
        <f t="shared" si="192"/>
        <v>N/A</v>
      </c>
      <c r="L767" s="2" t="s">
        <v>31</v>
      </c>
      <c r="M767" s="2"/>
      <c r="N767" s="3">
        <f t="shared" ref="N767:O767" si="196">N765-N766</f>
        <v>0</v>
      </c>
      <c r="O767" s="3">
        <f t="shared" si="196"/>
        <v>0</v>
      </c>
      <c r="P767" s="59">
        <v>0.49299999999999999</v>
      </c>
      <c r="Q767" s="59">
        <v>0.66900000000000004</v>
      </c>
      <c r="R767" s="55">
        <v>0.67</v>
      </c>
      <c r="S767" s="59">
        <v>0.56699999999999995</v>
      </c>
      <c r="T767" s="59">
        <v>0.77100000000000002</v>
      </c>
      <c r="U767" s="55">
        <v>0.77</v>
      </c>
      <c r="V767" s="4" t="str">
        <f t="shared" si="195"/>
        <v>N/A</v>
      </c>
      <c r="W767" s="4"/>
    </row>
    <row r="768" spans="1:23" ht="12.75" customHeight="1" x14ac:dyDescent="0.4">
      <c r="A768" s="2">
        <f t="shared" si="194"/>
        <v>5</v>
      </c>
      <c r="B768" s="63"/>
      <c r="C768" s="4">
        <v>4.1749999999999998</v>
      </c>
      <c r="D768" s="3">
        <f t="shared" si="186"/>
        <v>0</v>
      </c>
      <c r="E768" s="51" t="str">
        <f t="shared" si="187"/>
        <v>N/A</v>
      </c>
      <c r="F768" s="18" t="str">
        <f t="shared" si="188"/>
        <v>N/A</v>
      </c>
      <c r="G768" s="4">
        <v>3.17</v>
      </c>
      <c r="H768" s="39">
        <f t="shared" si="189"/>
        <v>0</v>
      </c>
      <c r="I768" s="52" t="str">
        <f t="shared" si="190"/>
        <v>N/A</v>
      </c>
      <c r="J768" s="18" t="str">
        <f t="shared" si="191"/>
        <v>N/A</v>
      </c>
      <c r="K768" s="53" t="str">
        <f t="shared" si="192"/>
        <v>N/A</v>
      </c>
      <c r="L768" s="2"/>
      <c r="M768" s="2"/>
      <c r="N768" s="3"/>
      <c r="O768" s="3"/>
      <c r="P768" s="59">
        <v>0.49299999999999999</v>
      </c>
      <c r="Q768" s="59">
        <v>0.67800000000000005</v>
      </c>
      <c r="R768" s="55">
        <v>0.69</v>
      </c>
      <c r="S768" s="59">
        <v>0.56699999999999995</v>
      </c>
      <c r="T768" s="59">
        <v>0.78200000000000003</v>
      </c>
      <c r="U768" s="55">
        <v>0.8</v>
      </c>
      <c r="V768" s="4" t="str">
        <f t="shared" si="195"/>
        <v>N/A</v>
      </c>
      <c r="W768" s="4"/>
    </row>
    <row r="769" spans="1:23" ht="12.75" customHeight="1" x14ac:dyDescent="0.4">
      <c r="A769" s="2">
        <f t="shared" si="194"/>
        <v>6</v>
      </c>
      <c r="B769" s="63"/>
      <c r="C769" s="4">
        <v>4.1749999999999998</v>
      </c>
      <c r="D769" s="3">
        <f t="shared" si="186"/>
        <v>0</v>
      </c>
      <c r="E769" s="51" t="str">
        <f t="shared" si="187"/>
        <v>N/A</v>
      </c>
      <c r="F769" s="18" t="str">
        <f t="shared" si="188"/>
        <v>N/A</v>
      </c>
      <c r="G769" s="4">
        <v>3.9980000000000002</v>
      </c>
      <c r="H769" s="39">
        <f t="shared" si="189"/>
        <v>0</v>
      </c>
      <c r="I769" s="52" t="str">
        <f t="shared" si="190"/>
        <v>N/A</v>
      </c>
      <c r="J769" s="18" t="str">
        <f t="shared" si="191"/>
        <v>N/A</v>
      </c>
      <c r="K769" s="53" t="str">
        <f t="shared" si="192"/>
        <v>N/A</v>
      </c>
      <c r="L769" s="2" t="s">
        <v>30</v>
      </c>
      <c r="M769" s="2"/>
      <c r="N769" s="63"/>
      <c r="O769" s="63"/>
      <c r="P769" s="59">
        <v>0.49299999999999999</v>
      </c>
      <c r="Q769" s="59">
        <v>0.68600000000000005</v>
      </c>
      <c r="R769" s="55">
        <v>0.71</v>
      </c>
      <c r="S769" s="59">
        <v>0.56699999999999995</v>
      </c>
      <c r="T769" s="59">
        <v>0.79200000000000004</v>
      </c>
      <c r="U769" s="55">
        <v>0.82</v>
      </c>
      <c r="V769" s="4" t="str">
        <f t="shared" si="195"/>
        <v>N/A</v>
      </c>
      <c r="W769" s="4"/>
    </row>
    <row r="770" spans="1:23" ht="12.75" customHeight="1" x14ac:dyDescent="0.4">
      <c r="A770" s="2">
        <f t="shared" si="194"/>
        <v>7</v>
      </c>
      <c r="B770" s="63"/>
      <c r="C770" s="4">
        <v>4.1749999999999998</v>
      </c>
      <c r="D770" s="3">
        <f t="shared" si="186"/>
        <v>0</v>
      </c>
      <c r="E770" s="51" t="str">
        <f t="shared" si="187"/>
        <v>N/A</v>
      </c>
      <c r="F770" s="18" t="str">
        <f t="shared" si="188"/>
        <v>N/A</v>
      </c>
      <c r="G770" s="4">
        <v>4.7539999999999996</v>
      </c>
      <c r="H770" s="39">
        <f t="shared" si="189"/>
        <v>0</v>
      </c>
      <c r="I770" s="52" t="str">
        <f t="shared" si="190"/>
        <v>N/A</v>
      </c>
      <c r="J770" s="18" t="str">
        <f t="shared" si="191"/>
        <v>N/A</v>
      </c>
      <c r="K770" s="53" t="str">
        <f t="shared" si="192"/>
        <v>N/A</v>
      </c>
      <c r="L770" s="2"/>
      <c r="M770" s="2"/>
      <c r="N770" s="3"/>
      <c r="O770" s="3"/>
      <c r="P770" s="59">
        <v>0.49299999999999999</v>
      </c>
      <c r="Q770" s="59">
        <v>0.69499999999999995</v>
      </c>
      <c r="R770" s="55">
        <v>0.73</v>
      </c>
      <c r="S770" s="59">
        <v>0.56699999999999995</v>
      </c>
      <c r="T770" s="59">
        <v>0.80200000000000005</v>
      </c>
      <c r="U770" s="55">
        <v>0.84</v>
      </c>
      <c r="V770" s="4" t="str">
        <f t="shared" si="195"/>
        <v>N/A</v>
      </c>
      <c r="W770" s="4"/>
    </row>
    <row r="771" spans="1:23" ht="12.75" customHeight="1" x14ac:dyDescent="0.4">
      <c r="A771" s="2">
        <f t="shared" si="194"/>
        <v>8</v>
      </c>
      <c r="B771" s="63"/>
      <c r="C771" s="4">
        <v>4.1749999999999998</v>
      </c>
      <c r="D771" s="3">
        <f t="shared" si="186"/>
        <v>0</v>
      </c>
      <c r="E771" s="51" t="str">
        <f t="shared" si="187"/>
        <v>N/A</v>
      </c>
      <c r="F771" s="18" t="str">
        <f t="shared" si="188"/>
        <v>N/A</v>
      </c>
      <c r="G771" s="4">
        <v>5.4450000000000003</v>
      </c>
      <c r="H771" s="39">
        <f t="shared" si="189"/>
        <v>0</v>
      </c>
      <c r="I771" s="52" t="str">
        <f t="shared" si="190"/>
        <v>N/A</v>
      </c>
      <c r="J771" s="18" t="str">
        <f t="shared" si="191"/>
        <v>N/A</v>
      </c>
      <c r="K771" s="53" t="str">
        <f t="shared" si="192"/>
        <v>N/A</v>
      </c>
      <c r="L771" s="2" t="s">
        <v>13</v>
      </c>
      <c r="M771" s="2"/>
      <c r="N771" s="3">
        <f t="shared" ref="N771:O771" si="197">N767+N769</f>
        <v>0</v>
      </c>
      <c r="O771" s="3">
        <f t="shared" si="197"/>
        <v>0</v>
      </c>
      <c r="P771" s="59">
        <v>0.49299999999999999</v>
      </c>
      <c r="Q771" s="59">
        <v>0.70199999999999996</v>
      </c>
      <c r="R771" s="55">
        <v>0.75</v>
      </c>
      <c r="S771" s="59">
        <v>0.56699999999999995</v>
      </c>
      <c r="T771" s="59">
        <v>0.81100000000000005</v>
      </c>
      <c r="U771" s="55">
        <v>0.87</v>
      </c>
      <c r="V771" s="4" t="str">
        <f t="shared" si="195"/>
        <v>N/A</v>
      </c>
      <c r="W771" s="4"/>
    </row>
    <row r="772" spans="1:23" ht="12.75" customHeight="1" x14ac:dyDescent="0.4">
      <c r="A772" s="2">
        <f t="shared" si="194"/>
        <v>9</v>
      </c>
      <c r="B772" s="63"/>
      <c r="C772" s="4">
        <v>4.1749999999999998</v>
      </c>
      <c r="D772" s="3">
        <f t="shared" si="186"/>
        <v>0</v>
      </c>
      <c r="E772" s="51" t="str">
        <f t="shared" si="187"/>
        <v>N/A</v>
      </c>
      <c r="F772" s="18" t="str">
        <f t="shared" si="188"/>
        <v>N/A</v>
      </c>
      <c r="G772" s="4">
        <v>6.0750000000000002</v>
      </c>
      <c r="H772" s="39">
        <f t="shared" si="189"/>
        <v>0</v>
      </c>
      <c r="I772" s="52" t="str">
        <f t="shared" si="190"/>
        <v>N/A</v>
      </c>
      <c r="J772" s="18" t="str">
        <f t="shared" si="191"/>
        <v>N/A</v>
      </c>
      <c r="K772" s="53" t="str">
        <f t="shared" si="192"/>
        <v>N/A</v>
      </c>
      <c r="L772" s="2"/>
      <c r="M772" s="2"/>
      <c r="N772" s="2"/>
      <c r="O772" s="3"/>
      <c r="P772" s="59">
        <v>0.49299999999999999</v>
      </c>
      <c r="Q772" s="59">
        <v>0.70799999999999996</v>
      </c>
      <c r="R772" s="55">
        <v>0.76</v>
      </c>
      <c r="S772" s="59">
        <v>0.56699999999999995</v>
      </c>
      <c r="T772" s="59">
        <v>0.81799999999999995</v>
      </c>
      <c r="U772" s="55">
        <v>0.88</v>
      </c>
      <c r="V772" s="4" t="str">
        <f t="shared" si="195"/>
        <v>N/A</v>
      </c>
      <c r="W772" s="4"/>
    </row>
    <row r="773" spans="1:23" ht="12.75" customHeight="1" x14ac:dyDescent="0.4">
      <c r="A773" s="2">
        <f t="shared" si="194"/>
        <v>10</v>
      </c>
      <c r="B773" s="63"/>
      <c r="C773" s="4">
        <v>4.1749999999999998</v>
      </c>
      <c r="D773" s="3">
        <f t="shared" si="186"/>
        <v>0</v>
      </c>
      <c r="E773" s="51" t="str">
        <f t="shared" si="187"/>
        <v>N/A</v>
      </c>
      <c r="F773" s="18" t="str">
        <f t="shared" si="188"/>
        <v>N/A</v>
      </c>
      <c r="G773" s="4">
        <v>6.65</v>
      </c>
      <c r="H773" s="39">
        <f t="shared" si="189"/>
        <v>0</v>
      </c>
      <c r="I773" s="52" t="str">
        <f t="shared" si="190"/>
        <v>N/A</v>
      </c>
      <c r="J773" s="18" t="str">
        <f t="shared" si="191"/>
        <v>N/A</v>
      </c>
      <c r="K773" s="53" t="str">
        <f t="shared" si="192"/>
        <v>N/A</v>
      </c>
      <c r="L773" s="2" t="s">
        <v>14</v>
      </c>
      <c r="M773" s="2"/>
      <c r="N773" s="2"/>
      <c r="O773" s="63"/>
      <c r="P773" s="59">
        <v>0.49299999999999999</v>
      </c>
      <c r="Q773" s="59">
        <v>0.71299999999999997</v>
      </c>
      <c r="R773" s="55">
        <v>0.76</v>
      </c>
      <c r="S773" s="59">
        <v>0.56699999999999995</v>
      </c>
      <c r="T773" s="59">
        <v>0.82399999999999995</v>
      </c>
      <c r="U773" s="55">
        <v>0.88</v>
      </c>
      <c r="V773" s="4" t="str">
        <f t="shared" si="195"/>
        <v>N/A</v>
      </c>
      <c r="W773" s="4"/>
    </row>
    <row r="774" spans="1:23" ht="12.75" customHeight="1" x14ac:dyDescent="0.4">
      <c r="A774" s="2">
        <f t="shared" si="194"/>
        <v>11</v>
      </c>
      <c r="B774" s="63"/>
      <c r="C774" s="4">
        <v>4.1749999999999998</v>
      </c>
      <c r="D774" s="3">
        <f t="shared" si="186"/>
        <v>0</v>
      </c>
      <c r="E774" s="51" t="str">
        <f t="shared" si="187"/>
        <v>N/A</v>
      </c>
      <c r="F774" s="18" t="str">
        <f t="shared" si="188"/>
        <v>N/A</v>
      </c>
      <c r="G774" s="4">
        <v>7.1760000000000002</v>
      </c>
      <c r="H774" s="39">
        <f t="shared" si="189"/>
        <v>0</v>
      </c>
      <c r="I774" s="52" t="str">
        <f t="shared" si="190"/>
        <v>N/A</v>
      </c>
      <c r="J774" s="18" t="str">
        <f t="shared" si="191"/>
        <v>N/A</v>
      </c>
      <c r="K774" s="53" t="str">
        <f t="shared" si="192"/>
        <v>N/A</v>
      </c>
      <c r="L774" s="2"/>
      <c r="M774" s="2"/>
      <c r="N774" s="2"/>
      <c r="O774" s="3"/>
      <c r="P774" s="59">
        <v>0.49299999999999999</v>
      </c>
      <c r="Q774" s="59">
        <v>0.71699999999999997</v>
      </c>
      <c r="R774" s="55">
        <v>0.76</v>
      </c>
      <c r="S774" s="59">
        <v>0.56699999999999995</v>
      </c>
      <c r="T774" s="59">
        <v>0.82799999999999996</v>
      </c>
      <c r="U774" s="55">
        <v>0.88</v>
      </c>
      <c r="V774" s="4" t="str">
        <f t="shared" si="195"/>
        <v>N/A</v>
      </c>
      <c r="W774" s="4"/>
    </row>
    <row r="775" spans="1:23" ht="12.75" customHeight="1" x14ac:dyDescent="0.4">
      <c r="A775" s="2">
        <f t="shared" si="194"/>
        <v>12</v>
      </c>
      <c r="B775" s="63"/>
      <c r="C775" s="4">
        <v>4.1749999999999998</v>
      </c>
      <c r="D775" s="3">
        <f t="shared" si="186"/>
        <v>0</v>
      </c>
      <c r="E775" s="51" t="str">
        <f t="shared" si="187"/>
        <v>N/A</v>
      </c>
      <c r="F775" s="18" t="str">
        <f t="shared" si="188"/>
        <v>N/A</v>
      </c>
      <c r="G775" s="4">
        <v>7.6550000000000002</v>
      </c>
      <c r="H775" s="39">
        <f t="shared" si="189"/>
        <v>0</v>
      </c>
      <c r="I775" s="52" t="str">
        <f t="shared" si="190"/>
        <v>N/A</v>
      </c>
      <c r="J775" s="18" t="str">
        <f t="shared" si="191"/>
        <v>N/A</v>
      </c>
      <c r="K775" s="53" t="str">
        <f t="shared" si="192"/>
        <v>N/A</v>
      </c>
      <c r="L775" s="2" t="s">
        <v>29</v>
      </c>
      <c r="M775" s="2"/>
      <c r="N775" s="2"/>
      <c r="O775" s="63"/>
      <c r="P775" s="59">
        <v>0.49299999999999999</v>
      </c>
      <c r="Q775" s="59">
        <v>0.72</v>
      </c>
      <c r="R775" s="55">
        <v>0.77</v>
      </c>
      <c r="S775" s="59">
        <v>0.56699999999999995</v>
      </c>
      <c r="T775" s="59">
        <v>0.83099999999999996</v>
      </c>
      <c r="U775" s="55">
        <v>0.88</v>
      </c>
      <c r="V775" s="4" t="str">
        <f t="shared" si="195"/>
        <v>N/A</v>
      </c>
      <c r="W775" s="4"/>
    </row>
    <row r="776" spans="1:23" ht="12.75" customHeight="1" x14ac:dyDescent="0.4">
      <c r="A776" s="2">
        <f t="shared" si="194"/>
        <v>13</v>
      </c>
      <c r="B776" s="63"/>
      <c r="C776" s="4">
        <v>4.1749999999999998</v>
      </c>
      <c r="D776" s="3">
        <f t="shared" si="186"/>
        <v>0</v>
      </c>
      <c r="E776" s="51" t="str">
        <f t="shared" si="187"/>
        <v>N/A</v>
      </c>
      <c r="F776" s="18" t="str">
        <f t="shared" si="188"/>
        <v>N/A</v>
      </c>
      <c r="G776" s="4">
        <v>8.093</v>
      </c>
      <c r="H776" s="39">
        <f t="shared" si="189"/>
        <v>0</v>
      </c>
      <c r="I776" s="52" t="str">
        <f t="shared" si="190"/>
        <v>N/A</v>
      </c>
      <c r="J776" s="18" t="str">
        <f t="shared" si="191"/>
        <v>N/A</v>
      </c>
      <c r="K776" s="53" t="str">
        <f t="shared" si="192"/>
        <v>N/A</v>
      </c>
      <c r="L776" s="2"/>
      <c r="M776" s="2"/>
      <c r="N776" s="2"/>
      <c r="O776" s="3"/>
      <c r="P776" s="59">
        <v>0.49299999999999999</v>
      </c>
      <c r="Q776" s="59">
        <v>0.72299999999999998</v>
      </c>
      <c r="R776" s="55">
        <v>0.77</v>
      </c>
      <c r="S776" s="59">
        <v>0.56699999999999995</v>
      </c>
      <c r="T776" s="59">
        <v>0.83399999999999996</v>
      </c>
      <c r="U776" s="55">
        <v>0.89</v>
      </c>
      <c r="V776" s="4" t="str">
        <f t="shared" si="195"/>
        <v>N/A</v>
      </c>
      <c r="W776" s="4"/>
    </row>
    <row r="777" spans="1:23" ht="12.75" customHeight="1" x14ac:dyDescent="0.4">
      <c r="A777" s="2">
        <f t="shared" si="194"/>
        <v>14</v>
      </c>
      <c r="B777" s="63"/>
      <c r="C777" s="4">
        <v>4.1749999999999998</v>
      </c>
      <c r="D777" s="3">
        <f t="shared" si="186"/>
        <v>0</v>
      </c>
      <c r="E777" s="51" t="str">
        <f t="shared" si="187"/>
        <v>N/A</v>
      </c>
      <c r="F777" s="18" t="str">
        <f t="shared" si="188"/>
        <v>N/A</v>
      </c>
      <c r="G777" s="4">
        <v>8.4930000000000003</v>
      </c>
      <c r="H777" s="39">
        <f t="shared" si="189"/>
        <v>0</v>
      </c>
      <c r="I777" s="52" t="str">
        <f t="shared" si="190"/>
        <v>N/A</v>
      </c>
      <c r="J777" s="18" t="str">
        <f t="shared" si="191"/>
        <v>N/A</v>
      </c>
      <c r="K777" s="53" t="str">
        <f t="shared" si="192"/>
        <v>N/A</v>
      </c>
      <c r="L777" s="2" t="s">
        <v>15</v>
      </c>
      <c r="M777" s="2"/>
      <c r="N777" s="2"/>
      <c r="O777" s="3">
        <f t="shared" ref="O777" si="198">O773+O775</f>
        <v>0</v>
      </c>
      <c r="P777" s="59">
        <v>0.49299999999999999</v>
      </c>
      <c r="Q777" s="59">
        <v>0.72499999999999998</v>
      </c>
      <c r="R777" s="55">
        <v>0.77</v>
      </c>
      <c r="S777" s="59">
        <v>0.56699999999999995</v>
      </c>
      <c r="T777" s="59">
        <v>0.83699999999999997</v>
      </c>
      <c r="U777" s="55">
        <v>0.89</v>
      </c>
      <c r="V777" s="4" t="str">
        <f t="shared" si="195"/>
        <v>N/A</v>
      </c>
      <c r="W777" s="4"/>
    </row>
    <row r="778" spans="1:23" ht="12.75" customHeight="1" x14ac:dyDescent="0.4">
      <c r="A778" s="13" t="s">
        <v>84</v>
      </c>
      <c r="B778" s="63"/>
      <c r="C778" s="4">
        <v>4.1749999999999998</v>
      </c>
      <c r="D778" s="3">
        <f t="shared" si="186"/>
        <v>0</v>
      </c>
      <c r="E778" s="51" t="str">
        <f t="shared" si="187"/>
        <v>N/A</v>
      </c>
      <c r="F778" s="18" t="str">
        <f t="shared" si="188"/>
        <v>N/A</v>
      </c>
      <c r="G778" s="4">
        <v>8.6839999999999993</v>
      </c>
      <c r="H778" s="39">
        <f t="shared" si="189"/>
        <v>0</v>
      </c>
      <c r="I778" s="52" t="str">
        <f t="shared" si="190"/>
        <v>N/A</v>
      </c>
      <c r="J778" s="18" t="str">
        <f t="shared" si="191"/>
        <v>N/A</v>
      </c>
      <c r="K778" s="53" t="str">
        <f t="shared" si="192"/>
        <v>N/A</v>
      </c>
      <c r="L778" s="2"/>
      <c r="M778" s="2"/>
      <c r="N778" s="2"/>
      <c r="O778" s="2"/>
      <c r="P778" s="59">
        <v>0.49299999999999999</v>
      </c>
      <c r="Q778" s="59">
        <v>0.72499999999999998</v>
      </c>
      <c r="R778" s="55">
        <v>0.77</v>
      </c>
      <c r="S778" s="59">
        <v>0.56699999999999995</v>
      </c>
      <c r="T778" s="59">
        <v>0.83799999999999997</v>
      </c>
      <c r="U778" s="55">
        <v>0.89</v>
      </c>
      <c r="V778" s="4" t="str">
        <f t="shared" si="195"/>
        <v>N/A</v>
      </c>
      <c r="W778" s="4"/>
    </row>
    <row r="779" spans="1:23" s="16" customFormat="1" ht="12.75" customHeight="1" x14ac:dyDescent="0.4">
      <c r="A779" s="16" t="s">
        <v>3</v>
      </c>
      <c r="B779" s="16">
        <f t="shared" ref="B779" si="199">SUM(B764:B778)</f>
        <v>0</v>
      </c>
      <c r="D779" s="16">
        <f t="shared" ref="D779" si="200">SUM(D764:D778)</f>
        <v>0</v>
      </c>
      <c r="F779" s="16">
        <f t="shared" ref="F779" si="201">SUM(F764:F778)</f>
        <v>0</v>
      </c>
      <c r="H779" s="40">
        <f t="shared" ref="H779" si="202">SUM(H764:H778)</f>
        <v>0</v>
      </c>
      <c r="J779" s="16">
        <f t="shared" ref="J779" si="203">SUM(J764:J778)</f>
        <v>0</v>
      </c>
      <c r="K779" s="41"/>
      <c r="L779" s="2" t="s">
        <v>16</v>
      </c>
      <c r="M779" s="2"/>
      <c r="N779" s="2"/>
      <c r="O779" s="47">
        <f>ROUND(H782,Rounding_decimals)</f>
        <v>0</v>
      </c>
      <c r="R779" s="60"/>
      <c r="U779" s="60"/>
    </row>
    <row r="780" spans="1:23" s="5" customFormat="1" ht="12.75" customHeight="1" x14ac:dyDescent="0.4">
      <c r="B780" s="18"/>
      <c r="C780" s="17"/>
      <c r="D780" s="42" t="s">
        <v>52</v>
      </c>
      <c r="F780" s="43" t="s">
        <v>53</v>
      </c>
      <c r="G780" s="17"/>
      <c r="H780" s="17" t="s">
        <v>54</v>
      </c>
      <c r="I780" s="17"/>
      <c r="J780" s="43" t="s">
        <v>55</v>
      </c>
      <c r="K780" s="44"/>
      <c r="L780" s="2"/>
      <c r="M780" s="2"/>
      <c r="N780" s="2"/>
      <c r="O780" s="48"/>
      <c r="R780" s="61"/>
      <c r="U780" s="61"/>
    </row>
    <row r="781" spans="1:23" ht="12.75" customHeight="1" x14ac:dyDescent="0.4">
      <c r="L781" s="2" t="s">
        <v>17</v>
      </c>
      <c r="M781" s="2"/>
      <c r="N781" s="2"/>
      <c r="O781" s="47">
        <f>IF(O771=0,0,O771/(N771-O777))</f>
        <v>0</v>
      </c>
    </row>
    <row r="782" spans="1:23" ht="12.75" customHeight="1" x14ac:dyDescent="0.4">
      <c r="B782" s="2"/>
      <c r="C782" s="3" t="s">
        <v>56</v>
      </c>
      <c r="H782" s="47">
        <f t="shared" ref="H782" si="204">IFERROR(IF(F779+J779=0,0,(F779+J779)/(D779+H779)),0)</f>
        <v>0</v>
      </c>
      <c r="L782" s="2" t="s">
        <v>18</v>
      </c>
      <c r="M782" s="2"/>
      <c r="N782" s="2"/>
      <c r="O782" s="2"/>
    </row>
    <row r="783" spans="1:23" ht="12.75" customHeight="1" x14ac:dyDescent="0.4">
      <c r="L783" s="2"/>
      <c r="M783" s="2"/>
      <c r="N783" s="2"/>
      <c r="O783" s="2"/>
    </row>
    <row r="784" spans="1:23" ht="12.75" customHeight="1" x14ac:dyDescent="0.4">
      <c r="L784" s="2" t="s">
        <v>19</v>
      </c>
      <c r="M784" s="2"/>
      <c r="N784" s="2"/>
      <c r="O784" s="63"/>
    </row>
    <row r="785" spans="1:15" ht="12.75" customHeight="1" x14ac:dyDescent="0.4">
      <c r="A785" s="19" t="s">
        <v>131</v>
      </c>
      <c r="L785" s="2" t="s">
        <v>32</v>
      </c>
      <c r="M785" s="2"/>
      <c r="N785" s="2"/>
      <c r="O785" s="24" t="str">
        <f>IF(AND(O781&lt;O779,O784&gt;500),"Proceed","Stop")</f>
        <v>Stop</v>
      </c>
    </row>
    <row r="786" spans="1:15" ht="12.75" customHeight="1" x14ac:dyDescent="0.4">
      <c r="A786" s="19" t="s">
        <v>71</v>
      </c>
      <c r="L786" s="2"/>
      <c r="M786" s="2"/>
      <c r="N786" s="2"/>
      <c r="O786" s="2"/>
    </row>
    <row r="787" spans="1:15" ht="12.75" customHeight="1" x14ac:dyDescent="0.4">
      <c r="A787" s="19" t="s">
        <v>85</v>
      </c>
      <c r="L787" s="2" t="s">
        <v>20</v>
      </c>
      <c r="M787" s="2"/>
      <c r="N787" s="2"/>
      <c r="O787" s="45" t="str">
        <f>IF(O785="Proceed",IF(O784&gt;9999,0,IF(O784&gt;4999,0.05,IF(O784&gt;2499,0.075,IF(O784&gt;999,0.1,IF(NOT(O784&lt;500),0.15,"N/A"))))),"N/A")</f>
        <v>N/A</v>
      </c>
    </row>
    <row r="788" spans="1:15" ht="12.75" customHeight="1" x14ac:dyDescent="0.4">
      <c r="A788" s="2" t="s">
        <v>40</v>
      </c>
      <c r="L788" s="2"/>
      <c r="M788" s="2"/>
      <c r="N788" s="2"/>
      <c r="O788" s="2"/>
    </row>
    <row r="789" spans="1:15" ht="12.75" customHeight="1" x14ac:dyDescent="0.4">
      <c r="A789" s="19" t="s">
        <v>86</v>
      </c>
      <c r="L789" s="2" t="s">
        <v>33</v>
      </c>
      <c r="M789" s="2"/>
      <c r="N789" s="2"/>
      <c r="O789" s="27" t="str">
        <f>IFERROR(ROUND(O781+O787,Rounding_decimals), "N/A")</f>
        <v>N/A</v>
      </c>
    </row>
    <row r="790" spans="1:15" ht="12.75" customHeight="1" x14ac:dyDescent="0.4">
      <c r="A790" s="19" t="s">
        <v>87</v>
      </c>
      <c r="L790" s="2" t="s">
        <v>34</v>
      </c>
      <c r="M790" s="2"/>
      <c r="N790" s="2"/>
      <c r="O790" s="2"/>
    </row>
    <row r="791" spans="1:15" ht="12.75" customHeight="1" x14ac:dyDescent="0.4">
      <c r="A791" s="2" t="s">
        <v>41</v>
      </c>
      <c r="K791" s="20"/>
      <c r="L791" s="2" t="s">
        <v>21</v>
      </c>
      <c r="M791" s="2"/>
      <c r="N791" s="2"/>
      <c r="O791" s="2" t="str">
        <f t="shared" ref="O791" si="205">IF(O789&lt;O779,"Proceed","Stop")</f>
        <v>Stop</v>
      </c>
    </row>
    <row r="792" spans="1:15" ht="12.75" customHeight="1" x14ac:dyDescent="0.4">
      <c r="A792" s="19" t="s">
        <v>88</v>
      </c>
      <c r="K792" s="21"/>
      <c r="L792" s="2"/>
      <c r="M792" s="2"/>
      <c r="N792" s="2"/>
      <c r="O792" s="2"/>
    </row>
    <row r="793" spans="1:15" ht="12.75" customHeight="1" x14ac:dyDescent="0.4">
      <c r="A793" s="2" t="s">
        <v>134</v>
      </c>
      <c r="L793" s="2" t="s">
        <v>22</v>
      </c>
      <c r="M793" s="2"/>
      <c r="N793" s="2"/>
      <c r="O793" s="3" t="str">
        <f t="shared" ref="O793" si="206">IF(O791="Proceed",(N771-O777)*O789,"N/A")</f>
        <v>N/A</v>
      </c>
    </row>
    <row r="794" spans="1:15" ht="12.75" customHeight="1" x14ac:dyDescent="0.4">
      <c r="L794" s="2" t="s">
        <v>23</v>
      </c>
      <c r="M794" s="2"/>
      <c r="N794" s="2"/>
      <c r="O794" s="2"/>
    </row>
    <row r="795" spans="1:15" ht="12.75" customHeight="1" x14ac:dyDescent="0.4">
      <c r="L795" s="2"/>
      <c r="M795" s="2"/>
      <c r="N795" s="2"/>
      <c r="O795" s="2"/>
    </row>
    <row r="796" spans="1:15" ht="12.75" customHeight="1" x14ac:dyDescent="0.4">
      <c r="L796" s="2" t="s">
        <v>24</v>
      </c>
      <c r="M796" s="2"/>
      <c r="N796" s="2"/>
      <c r="O796" s="3">
        <f>IFERROR((N771-O777)-(O793/O779),0)</f>
        <v>0</v>
      </c>
    </row>
    <row r="797" spans="1:15" ht="12.75" customHeight="1" x14ac:dyDescent="0.4">
      <c r="L797" s="2" t="s">
        <v>25</v>
      </c>
      <c r="M797" s="2"/>
      <c r="N797" s="2"/>
      <c r="O797" s="2"/>
    </row>
    <row r="798" spans="1:15" ht="12.75" customHeight="1" x14ac:dyDescent="0.4">
      <c r="L798" s="2"/>
      <c r="M798" s="2"/>
      <c r="N798" s="2"/>
      <c r="O798" s="2"/>
    </row>
    <row r="799" spans="1:15" ht="12.75" customHeight="1" x14ac:dyDescent="0.4">
      <c r="L799" s="2" t="s">
        <v>120</v>
      </c>
      <c r="M799" s="2"/>
      <c r="N799" s="2"/>
      <c r="O799" s="2"/>
    </row>
    <row r="800" spans="1:15" ht="12.75" customHeight="1" x14ac:dyDescent="0.4">
      <c r="L800" s="2" t="s">
        <v>121</v>
      </c>
      <c r="M800" s="2"/>
      <c r="N800" s="2"/>
      <c r="O800" s="2"/>
    </row>
    <row r="801" spans="12:15" ht="12.75" customHeight="1" x14ac:dyDescent="0.4">
      <c r="L801" s="2"/>
      <c r="M801" s="2"/>
      <c r="N801" s="2"/>
      <c r="O801" s="2"/>
    </row>
    <row r="802" spans="12:15" ht="12.75" customHeight="1" x14ac:dyDescent="0.4">
      <c r="L802" s="2"/>
      <c r="O802" s="2"/>
    </row>
    <row r="803" spans="12:15" ht="12.75" customHeight="1" x14ac:dyDescent="0.4">
      <c r="L803" s="2"/>
      <c r="M803" s="2" t="s">
        <v>26</v>
      </c>
      <c r="N803" s="2"/>
      <c r="O803" s="2"/>
    </row>
    <row r="804" spans="12:15" ht="12.75" customHeight="1" x14ac:dyDescent="0.4">
      <c r="L804" s="2"/>
      <c r="M804" s="2"/>
      <c r="N804" s="2"/>
      <c r="O804" s="2"/>
    </row>
    <row r="805" spans="12:15" ht="12.75" customHeight="1" x14ac:dyDescent="0.4">
      <c r="L805" s="2"/>
      <c r="M805" s="25" t="s">
        <v>4</v>
      </c>
      <c r="N805" s="26" t="s">
        <v>8</v>
      </c>
      <c r="O805" s="2"/>
    </row>
    <row r="806" spans="12:15" ht="12.75" customHeight="1" x14ac:dyDescent="0.4">
      <c r="L806" s="2"/>
      <c r="M806" s="25"/>
      <c r="N806" s="26"/>
      <c r="O806" s="2"/>
    </row>
    <row r="807" spans="12:15" ht="12.75" customHeight="1" x14ac:dyDescent="0.4">
      <c r="L807" s="2"/>
      <c r="M807" s="2" t="s">
        <v>36</v>
      </c>
      <c r="N807" s="27">
        <v>0</v>
      </c>
      <c r="O807" s="2"/>
    </row>
    <row r="808" spans="12:15" ht="12.75" customHeight="1" x14ac:dyDescent="0.4">
      <c r="L808" s="2"/>
      <c r="M808" s="2" t="s">
        <v>37</v>
      </c>
      <c r="N808" s="27">
        <v>0.05</v>
      </c>
      <c r="O808" s="2"/>
    </row>
    <row r="809" spans="12:15" ht="12.75" customHeight="1" x14ac:dyDescent="0.4">
      <c r="L809" s="2"/>
      <c r="M809" s="2" t="s">
        <v>38</v>
      </c>
      <c r="N809" s="27">
        <v>7.4999999999999997E-2</v>
      </c>
      <c r="O809" s="2"/>
    </row>
    <row r="810" spans="12:15" ht="12.75" customHeight="1" x14ac:dyDescent="0.4">
      <c r="L810" s="2"/>
      <c r="M810" s="2" t="s">
        <v>39</v>
      </c>
      <c r="N810" s="27">
        <v>0.1</v>
      </c>
      <c r="O810" s="2"/>
    </row>
    <row r="811" spans="12:15" ht="12.75" customHeight="1" x14ac:dyDescent="0.4">
      <c r="L811" s="2"/>
      <c r="M811" s="2" t="s">
        <v>5</v>
      </c>
      <c r="N811" s="27">
        <v>0.15</v>
      </c>
      <c r="O811" s="2"/>
    </row>
    <row r="812" spans="12:15" ht="12.75" customHeight="1" x14ac:dyDescent="0.4">
      <c r="L812" s="2"/>
      <c r="M812" s="2" t="s">
        <v>35</v>
      </c>
      <c r="N812" s="27" t="s">
        <v>27</v>
      </c>
      <c r="O812" s="2"/>
    </row>
    <row r="813" spans="12:15" ht="12.75" customHeight="1" x14ac:dyDescent="0.4">
      <c r="L813" s="2"/>
      <c r="M813" s="2"/>
      <c r="N813" s="2"/>
      <c r="O813" s="2"/>
    </row>
    <row r="814" spans="12:15" ht="12.75" customHeight="1" x14ac:dyDescent="0.4">
      <c r="M814" s="2"/>
      <c r="N814" s="2"/>
      <c r="O814" s="2"/>
    </row>
    <row r="815" spans="12:15" ht="12.75" customHeight="1" x14ac:dyDescent="0.4">
      <c r="L815" s="19" t="s">
        <v>131</v>
      </c>
      <c r="M815" s="2"/>
      <c r="N815" s="2"/>
      <c r="O815" s="2"/>
    </row>
    <row r="816" spans="12:15" ht="12.75" customHeight="1" x14ac:dyDescent="0.4">
      <c r="L816" s="19" t="s">
        <v>75</v>
      </c>
      <c r="M816" s="2"/>
      <c r="N816" s="2"/>
      <c r="O816" s="2"/>
    </row>
    <row r="817" spans="1:21" ht="12.75" customHeight="1" x14ac:dyDescent="0.4">
      <c r="L817" s="19" t="s">
        <v>76</v>
      </c>
      <c r="M817" s="2"/>
      <c r="N817" s="2"/>
      <c r="O817" s="2"/>
    </row>
    <row r="818" spans="1:21" ht="12.75" customHeight="1" x14ac:dyDescent="0.4">
      <c r="L818" s="2" t="s">
        <v>77</v>
      </c>
      <c r="M818" s="2"/>
      <c r="N818" s="2"/>
      <c r="O818" s="2"/>
    </row>
    <row r="819" spans="1:21" ht="12.75" customHeight="1" x14ac:dyDescent="0.4">
      <c r="L819" s="2" t="s">
        <v>78</v>
      </c>
      <c r="M819" s="2"/>
      <c r="N819" s="2"/>
      <c r="O819" s="20"/>
    </row>
    <row r="820" spans="1:21" ht="12.75" customHeight="1" x14ac:dyDescent="0.4">
      <c r="L820" s="2" t="s">
        <v>79</v>
      </c>
      <c r="M820" s="2"/>
      <c r="N820" s="2"/>
      <c r="O820" s="21"/>
    </row>
    <row r="821" spans="1:21" ht="12.75" customHeight="1" x14ac:dyDescent="0.4">
      <c r="L821" s="2" t="s">
        <v>80</v>
      </c>
      <c r="M821" s="2"/>
      <c r="N821" s="2"/>
      <c r="O821" s="2"/>
    </row>
    <row r="822" spans="1:21" ht="12.75" customHeight="1" x14ac:dyDescent="0.4">
      <c r="L822" s="2"/>
      <c r="M822" s="2"/>
      <c r="N822" s="2"/>
      <c r="O822" s="2"/>
    </row>
    <row r="823" spans="1:21" ht="12.75" customHeight="1" x14ac:dyDescent="0.4">
      <c r="L823" s="2"/>
      <c r="M823" s="2"/>
      <c r="N823" s="2"/>
      <c r="O823" s="2"/>
    </row>
    <row r="824" spans="1:21" ht="12.75" customHeight="1" x14ac:dyDescent="0.4">
      <c r="L824" s="2"/>
      <c r="M824" s="2"/>
      <c r="N824" s="2"/>
      <c r="O824" s="2"/>
    </row>
    <row r="825" spans="1:21" s="66" customFormat="1" ht="12.75" customHeight="1" x14ac:dyDescent="0.3">
      <c r="A825" s="69" t="s">
        <v>137</v>
      </c>
      <c r="B825" s="70"/>
      <c r="C825" s="67"/>
      <c r="D825" s="71"/>
      <c r="F825" s="72"/>
      <c r="G825" s="67"/>
      <c r="H825" s="67"/>
      <c r="I825" s="67"/>
      <c r="J825" s="72"/>
      <c r="K825" s="68"/>
      <c r="L825" s="69" t="s">
        <v>137</v>
      </c>
      <c r="R825" s="73"/>
      <c r="U825" s="73"/>
    </row>
    <row r="826" spans="1:21" ht="12.75" customHeight="1" x14ac:dyDescent="0.4">
      <c r="A826" s="2" t="s">
        <v>65</v>
      </c>
      <c r="L826" s="2" t="s">
        <v>65</v>
      </c>
      <c r="M826" s="2"/>
      <c r="N826" s="2"/>
      <c r="O826" s="2"/>
    </row>
    <row r="827" spans="1:21" ht="12.75" customHeight="1" x14ac:dyDescent="0.4">
      <c r="A827" s="1" t="s">
        <v>67</v>
      </c>
      <c r="L827" s="1" t="s">
        <v>68</v>
      </c>
      <c r="M827" s="2"/>
      <c r="N827" s="2"/>
      <c r="O827" s="2"/>
    </row>
    <row r="828" spans="1:21" ht="12.75" customHeight="1" x14ac:dyDescent="0.4">
      <c r="A828" s="1" t="str">
        <f>Summary!A845&amp;" "&amp;Summary!B845</f>
        <v xml:space="preserve"> </v>
      </c>
      <c r="L828" s="1" t="str">
        <f>Summary!A845&amp;" "&amp;Summary!B845</f>
        <v xml:space="preserve"> </v>
      </c>
      <c r="M828" s="2"/>
      <c r="N828" s="2"/>
      <c r="O828" s="2"/>
    </row>
    <row r="829" spans="1:21" ht="12.75" customHeight="1" x14ac:dyDescent="0.4">
      <c r="L829" s="2"/>
      <c r="M829" s="2"/>
      <c r="N829" s="2"/>
      <c r="O829" s="2"/>
    </row>
    <row r="830" spans="1:21" ht="12.75" customHeight="1" x14ac:dyDescent="0.4">
      <c r="L830" s="2"/>
      <c r="M830" s="2"/>
      <c r="N830" s="2"/>
      <c r="O830" s="2"/>
    </row>
    <row r="831" spans="1:21" ht="12.75" customHeight="1" x14ac:dyDescent="0.4">
      <c r="A831" s="6" t="s">
        <v>11</v>
      </c>
      <c r="B831" s="14">
        <f>Summary!$B$6</f>
        <v>0</v>
      </c>
      <c r="C831" s="2"/>
      <c r="E831" s="6"/>
      <c r="F831" s="2"/>
      <c r="L831" s="6" t="s">
        <v>11</v>
      </c>
      <c r="M831" s="14">
        <f>Summary!$B$6</f>
        <v>0</v>
      </c>
      <c r="N831" s="5"/>
      <c r="O831" s="5"/>
    </row>
    <row r="832" spans="1:21" ht="12.75" customHeight="1" x14ac:dyDescent="0.4">
      <c r="A832" s="6" t="s">
        <v>6</v>
      </c>
      <c r="B832" s="22">
        <f>Summary!$B$7</f>
        <v>0</v>
      </c>
      <c r="C832" s="2"/>
      <c r="E832" s="6"/>
      <c r="F832" s="4"/>
      <c r="I832" s="6"/>
      <c r="K832" s="7"/>
      <c r="L832" s="6" t="s">
        <v>6</v>
      </c>
      <c r="M832" s="22">
        <f>Summary!$B$7</f>
        <v>0</v>
      </c>
      <c r="N832" s="5"/>
      <c r="O832" s="5"/>
    </row>
    <row r="833" spans="1:23" ht="12.75" customHeight="1" x14ac:dyDescent="0.4">
      <c r="A833" s="2" t="s">
        <v>69</v>
      </c>
      <c r="B833" s="62" t="s">
        <v>125</v>
      </c>
      <c r="C833" s="2"/>
      <c r="F833" s="3"/>
      <c r="I833" s="6"/>
      <c r="L833" s="2" t="s">
        <v>69</v>
      </c>
      <c r="M833" s="4" t="str">
        <f>Refunds!B833</f>
        <v>N/A</v>
      </c>
      <c r="N833" s="5"/>
      <c r="O833" s="5"/>
    </row>
    <row r="834" spans="1:23" ht="12.75" customHeight="1" x14ac:dyDescent="0.4">
      <c r="A834" s="6" t="s">
        <v>70</v>
      </c>
      <c r="B834" s="62" t="s">
        <v>125</v>
      </c>
      <c r="C834" s="2"/>
      <c r="F834" s="3"/>
      <c r="G834" s="2"/>
      <c r="H834" s="2"/>
      <c r="I834" s="7"/>
      <c r="J834" s="7"/>
      <c r="K834" s="7"/>
      <c r="L834" s="6" t="s">
        <v>70</v>
      </c>
      <c r="M834" s="22" t="str">
        <f>Refunds!B834</f>
        <v>N/A</v>
      </c>
      <c r="N834" s="5"/>
      <c r="O834" s="5"/>
    </row>
    <row r="835" spans="1:23" ht="12.75" customHeight="1" x14ac:dyDescent="0.4">
      <c r="A835" s="2" t="s">
        <v>148</v>
      </c>
      <c r="B835" s="62"/>
      <c r="J835" s="4"/>
      <c r="L835" s="6" t="s">
        <v>148</v>
      </c>
      <c r="M835" s="22">
        <f>B835</f>
        <v>0</v>
      </c>
      <c r="N835" s="5"/>
      <c r="O835" s="5"/>
    </row>
    <row r="836" spans="1:23" ht="12.75" customHeight="1" x14ac:dyDescent="0.4">
      <c r="J836" s="4"/>
      <c r="L836" s="2"/>
      <c r="M836" s="2"/>
      <c r="N836" s="2"/>
      <c r="O836" s="2"/>
    </row>
    <row r="837" spans="1:23" s="23" customFormat="1" ht="52.5" x14ac:dyDescent="0.4">
      <c r="A837" s="23" t="s">
        <v>81</v>
      </c>
      <c r="B837" s="29" t="s">
        <v>82</v>
      </c>
      <c r="C837" s="30" t="s">
        <v>44</v>
      </c>
      <c r="D837" s="31" t="s">
        <v>48</v>
      </c>
      <c r="E837" s="23" t="s">
        <v>45</v>
      </c>
      <c r="F837" s="32" t="s">
        <v>49</v>
      </c>
      <c r="G837" s="30" t="s">
        <v>46</v>
      </c>
      <c r="H837" s="30" t="s">
        <v>50</v>
      </c>
      <c r="I837" s="30" t="s">
        <v>47</v>
      </c>
      <c r="J837" s="32" t="s">
        <v>51</v>
      </c>
      <c r="K837" s="33" t="s">
        <v>83</v>
      </c>
      <c r="L837" s="5"/>
      <c r="M837" s="5"/>
      <c r="N837" s="23" t="s">
        <v>72</v>
      </c>
      <c r="O837" s="23" t="s">
        <v>73</v>
      </c>
      <c r="P837" s="56" t="s">
        <v>57</v>
      </c>
      <c r="Q837" s="56" t="s">
        <v>58</v>
      </c>
      <c r="R837" s="57" t="s">
        <v>59</v>
      </c>
      <c r="S837" s="56" t="s">
        <v>60</v>
      </c>
      <c r="T837" s="56" t="s">
        <v>61</v>
      </c>
      <c r="U837" s="57" t="s">
        <v>62</v>
      </c>
      <c r="V837" s="23" t="s">
        <v>126</v>
      </c>
    </row>
    <row r="838" spans="1:23" s="26" customFormat="1" ht="12.75" customHeight="1" x14ac:dyDescent="0.4">
      <c r="B838" s="34"/>
      <c r="C838" s="35"/>
      <c r="D838" s="36"/>
      <c r="F838" s="37"/>
      <c r="G838" s="35"/>
      <c r="H838" s="35"/>
      <c r="I838" s="35"/>
      <c r="J838" s="37"/>
      <c r="K838" s="38"/>
      <c r="L838" s="2"/>
      <c r="M838" s="2"/>
      <c r="N838" s="2"/>
      <c r="O838" s="2"/>
      <c r="R838" s="58"/>
      <c r="U838" s="58"/>
    </row>
    <row r="839" spans="1:23" ht="12.75" customHeight="1" x14ac:dyDescent="0.4">
      <c r="A839" s="2">
        <v>1</v>
      </c>
      <c r="B839" s="63"/>
      <c r="C839" s="4">
        <v>2.77</v>
      </c>
      <c r="D839" s="3">
        <f t="shared" ref="D839:D853" si="207">B839*C839</f>
        <v>0</v>
      </c>
      <c r="E839" s="51" t="str">
        <f t="shared" ref="E839:E853" si="208">IF(OR(V839="Individual",V839="Individual Select",V839="Group Mass-Marketed",V839="Group Select Mass-Marketed"),P839,IF(OR(V839="Group",V839="Group Select"),S839,"N/A"))</f>
        <v>N/A</v>
      </c>
      <c r="F839" s="18" t="str">
        <f t="shared" ref="F839:F853" si="209">IFERROR(D839*E839,"N/A")</f>
        <v>N/A</v>
      </c>
      <c r="G839" s="4">
        <v>0</v>
      </c>
      <c r="H839" s="39">
        <f t="shared" ref="H839:H853" si="210">B839*G839</f>
        <v>0</v>
      </c>
      <c r="I839" s="52" t="str">
        <f t="shared" ref="I839:I853" si="211">IF(OR(V839="Individual",V839="Individual Select",V839="Group Mass-Marketed",V839="Group Select Mass-Marketed"),Q839,IF(OR(V839="Group",V839="Group Select"),T839,"N/A"))</f>
        <v>N/A</v>
      </c>
      <c r="J839" s="18" t="str">
        <f t="shared" ref="J839:J853" si="212">IFERROR(H839*I839, "N/A")</f>
        <v>N/A</v>
      </c>
      <c r="K839" s="53" t="str">
        <f t="shared" ref="K839:K853" si="213">IF(OR(V839="Individual",V839="Individual Select",V839="Group Mass-Marketed",V839="Group Select Mass-Marketed"),R839,IF(OR(V839="Group",V839="Group Select"),U839,"N/A"))</f>
        <v>N/A</v>
      </c>
      <c r="L839" s="2" t="s">
        <v>12</v>
      </c>
      <c r="M839" s="2"/>
      <c r="N839" s="2"/>
      <c r="O839" s="2"/>
      <c r="P839" s="59">
        <v>0.442</v>
      </c>
      <c r="Q839" s="59">
        <v>0</v>
      </c>
      <c r="R839" s="55">
        <v>0.4</v>
      </c>
      <c r="S839" s="59">
        <v>0.50700000000000001</v>
      </c>
      <c r="T839" s="59">
        <v>0</v>
      </c>
      <c r="U839" s="55">
        <v>0.46</v>
      </c>
      <c r="V839" s="4" t="str">
        <f t="shared" ref="V839" si="214">B833</f>
        <v>N/A</v>
      </c>
      <c r="W839" s="4"/>
    </row>
    <row r="840" spans="1:23" ht="12.75" customHeight="1" x14ac:dyDescent="0.4">
      <c r="A840" s="2">
        <f t="shared" ref="A840:A852" si="215">A839+1</f>
        <v>2</v>
      </c>
      <c r="B840" s="63"/>
      <c r="C840" s="4">
        <v>4.1749999999999998</v>
      </c>
      <c r="D840" s="3">
        <f t="shared" si="207"/>
        <v>0</v>
      </c>
      <c r="E840" s="51" t="str">
        <f t="shared" si="208"/>
        <v>N/A</v>
      </c>
      <c r="F840" s="18" t="str">
        <f t="shared" si="209"/>
        <v>N/A</v>
      </c>
      <c r="G840" s="4">
        <v>0</v>
      </c>
      <c r="H840" s="39">
        <f t="shared" si="210"/>
        <v>0</v>
      </c>
      <c r="I840" s="52" t="str">
        <f t="shared" si="211"/>
        <v>N/A</v>
      </c>
      <c r="J840" s="18" t="str">
        <f t="shared" si="212"/>
        <v>N/A</v>
      </c>
      <c r="K840" s="53" t="str">
        <f t="shared" si="213"/>
        <v>N/A</v>
      </c>
      <c r="L840" s="2" t="s">
        <v>28</v>
      </c>
      <c r="M840" s="2"/>
      <c r="N840" s="63"/>
      <c r="O840" s="63"/>
      <c r="P840" s="59">
        <v>0.49299999999999999</v>
      </c>
      <c r="Q840" s="59">
        <v>0</v>
      </c>
      <c r="R840" s="55">
        <v>0.55000000000000004</v>
      </c>
      <c r="S840" s="59">
        <v>0.56699999999999995</v>
      </c>
      <c r="T840" s="59">
        <v>0</v>
      </c>
      <c r="U840" s="55">
        <v>0.63</v>
      </c>
      <c r="V840" s="4" t="str">
        <f t="shared" ref="V840:V853" si="216">V839</f>
        <v>N/A</v>
      </c>
      <c r="W840" s="4"/>
    </row>
    <row r="841" spans="1:23" ht="12.75" customHeight="1" x14ac:dyDescent="0.4">
      <c r="A841" s="2">
        <f t="shared" si="215"/>
        <v>3</v>
      </c>
      <c r="B841" s="63"/>
      <c r="C841" s="4">
        <v>4.1749999999999998</v>
      </c>
      <c r="D841" s="3">
        <f t="shared" si="207"/>
        <v>0</v>
      </c>
      <c r="E841" s="51" t="str">
        <f t="shared" si="208"/>
        <v>N/A</v>
      </c>
      <c r="F841" s="18" t="str">
        <f t="shared" si="209"/>
        <v>N/A</v>
      </c>
      <c r="G841" s="4">
        <v>1.194</v>
      </c>
      <c r="H841" s="39">
        <f t="shared" si="210"/>
        <v>0</v>
      </c>
      <c r="I841" s="52" t="str">
        <f t="shared" si="211"/>
        <v>N/A</v>
      </c>
      <c r="J841" s="18" t="str">
        <f t="shared" si="212"/>
        <v>N/A</v>
      </c>
      <c r="K841" s="53" t="str">
        <f t="shared" si="213"/>
        <v>N/A</v>
      </c>
      <c r="L841" s="2" t="s">
        <v>74</v>
      </c>
      <c r="M841" s="2"/>
      <c r="N841" s="63"/>
      <c r="O841" s="63"/>
      <c r="P841" s="59">
        <v>0.49299999999999999</v>
      </c>
      <c r="Q841" s="59">
        <v>0.65900000000000003</v>
      </c>
      <c r="R841" s="55">
        <v>0.65</v>
      </c>
      <c r="S841" s="59">
        <v>0.56699999999999995</v>
      </c>
      <c r="T841" s="59">
        <v>0.75900000000000001</v>
      </c>
      <c r="U841" s="55">
        <v>0.75</v>
      </c>
      <c r="V841" s="4" t="str">
        <f t="shared" si="216"/>
        <v>N/A</v>
      </c>
      <c r="W841" s="4"/>
    </row>
    <row r="842" spans="1:23" ht="12.75" customHeight="1" x14ac:dyDescent="0.4">
      <c r="A842" s="2">
        <f t="shared" si="215"/>
        <v>4</v>
      </c>
      <c r="B842" s="63"/>
      <c r="C842" s="4">
        <v>4.1749999999999998</v>
      </c>
      <c r="D842" s="3">
        <f t="shared" si="207"/>
        <v>0</v>
      </c>
      <c r="E842" s="51" t="str">
        <f t="shared" si="208"/>
        <v>N/A</v>
      </c>
      <c r="F842" s="18" t="str">
        <f t="shared" si="209"/>
        <v>N/A</v>
      </c>
      <c r="G842" s="4">
        <v>2.2450000000000001</v>
      </c>
      <c r="H842" s="39">
        <f t="shared" si="210"/>
        <v>0</v>
      </c>
      <c r="I842" s="52" t="str">
        <f t="shared" si="211"/>
        <v>N/A</v>
      </c>
      <c r="J842" s="18" t="str">
        <f t="shared" si="212"/>
        <v>N/A</v>
      </c>
      <c r="K842" s="53" t="str">
        <f t="shared" si="213"/>
        <v>N/A</v>
      </c>
      <c r="L842" s="2" t="s">
        <v>31</v>
      </c>
      <c r="M842" s="2"/>
      <c r="N842" s="3">
        <f t="shared" ref="N842:O842" si="217">N840-N841</f>
        <v>0</v>
      </c>
      <c r="O842" s="3">
        <f t="shared" si="217"/>
        <v>0</v>
      </c>
      <c r="P842" s="59">
        <v>0.49299999999999999</v>
      </c>
      <c r="Q842" s="59">
        <v>0.66900000000000004</v>
      </c>
      <c r="R842" s="55">
        <v>0.67</v>
      </c>
      <c r="S842" s="59">
        <v>0.56699999999999995</v>
      </c>
      <c r="T842" s="59">
        <v>0.77100000000000002</v>
      </c>
      <c r="U842" s="55">
        <v>0.77</v>
      </c>
      <c r="V842" s="4" t="str">
        <f t="shared" si="216"/>
        <v>N/A</v>
      </c>
      <c r="W842" s="4"/>
    </row>
    <row r="843" spans="1:23" ht="12.75" customHeight="1" x14ac:dyDescent="0.4">
      <c r="A843" s="2">
        <f t="shared" si="215"/>
        <v>5</v>
      </c>
      <c r="B843" s="63"/>
      <c r="C843" s="4">
        <v>4.1749999999999998</v>
      </c>
      <c r="D843" s="3">
        <f t="shared" si="207"/>
        <v>0</v>
      </c>
      <c r="E843" s="51" t="str">
        <f t="shared" si="208"/>
        <v>N/A</v>
      </c>
      <c r="F843" s="18" t="str">
        <f t="shared" si="209"/>
        <v>N/A</v>
      </c>
      <c r="G843" s="4">
        <v>3.17</v>
      </c>
      <c r="H843" s="39">
        <f t="shared" si="210"/>
        <v>0</v>
      </c>
      <c r="I843" s="52" t="str">
        <f t="shared" si="211"/>
        <v>N/A</v>
      </c>
      <c r="J843" s="18" t="str">
        <f t="shared" si="212"/>
        <v>N/A</v>
      </c>
      <c r="K843" s="53" t="str">
        <f t="shared" si="213"/>
        <v>N/A</v>
      </c>
      <c r="L843" s="2"/>
      <c r="M843" s="2"/>
      <c r="N843" s="3"/>
      <c r="O843" s="3"/>
      <c r="P843" s="59">
        <v>0.49299999999999999</v>
      </c>
      <c r="Q843" s="59">
        <v>0.67800000000000005</v>
      </c>
      <c r="R843" s="55">
        <v>0.69</v>
      </c>
      <c r="S843" s="59">
        <v>0.56699999999999995</v>
      </c>
      <c r="T843" s="59">
        <v>0.78200000000000003</v>
      </c>
      <c r="U843" s="55">
        <v>0.8</v>
      </c>
      <c r="V843" s="4" t="str">
        <f t="shared" si="216"/>
        <v>N/A</v>
      </c>
      <c r="W843" s="4"/>
    </row>
    <row r="844" spans="1:23" ht="12.75" customHeight="1" x14ac:dyDescent="0.4">
      <c r="A844" s="2">
        <f t="shared" si="215"/>
        <v>6</v>
      </c>
      <c r="B844" s="63"/>
      <c r="C844" s="4">
        <v>4.1749999999999998</v>
      </c>
      <c r="D844" s="3">
        <f t="shared" si="207"/>
        <v>0</v>
      </c>
      <c r="E844" s="51" t="str">
        <f t="shared" si="208"/>
        <v>N/A</v>
      </c>
      <c r="F844" s="18" t="str">
        <f t="shared" si="209"/>
        <v>N/A</v>
      </c>
      <c r="G844" s="4">
        <v>3.9980000000000002</v>
      </c>
      <c r="H844" s="39">
        <f t="shared" si="210"/>
        <v>0</v>
      </c>
      <c r="I844" s="52" t="str">
        <f t="shared" si="211"/>
        <v>N/A</v>
      </c>
      <c r="J844" s="18" t="str">
        <f t="shared" si="212"/>
        <v>N/A</v>
      </c>
      <c r="K844" s="53" t="str">
        <f t="shared" si="213"/>
        <v>N/A</v>
      </c>
      <c r="L844" s="2" t="s">
        <v>30</v>
      </c>
      <c r="M844" s="2"/>
      <c r="N844" s="63"/>
      <c r="O844" s="63"/>
      <c r="P844" s="59">
        <v>0.49299999999999999</v>
      </c>
      <c r="Q844" s="59">
        <v>0.68600000000000005</v>
      </c>
      <c r="R844" s="55">
        <v>0.71</v>
      </c>
      <c r="S844" s="59">
        <v>0.56699999999999995</v>
      </c>
      <c r="T844" s="59">
        <v>0.79200000000000004</v>
      </c>
      <c r="U844" s="55">
        <v>0.82</v>
      </c>
      <c r="V844" s="4" t="str">
        <f t="shared" si="216"/>
        <v>N/A</v>
      </c>
      <c r="W844" s="4"/>
    </row>
    <row r="845" spans="1:23" ht="12.75" customHeight="1" x14ac:dyDescent="0.4">
      <c r="A845" s="2">
        <f t="shared" si="215"/>
        <v>7</v>
      </c>
      <c r="B845" s="63"/>
      <c r="C845" s="4">
        <v>4.1749999999999998</v>
      </c>
      <c r="D845" s="3">
        <f t="shared" si="207"/>
        <v>0</v>
      </c>
      <c r="E845" s="51" t="str">
        <f t="shared" si="208"/>
        <v>N/A</v>
      </c>
      <c r="F845" s="18" t="str">
        <f t="shared" si="209"/>
        <v>N/A</v>
      </c>
      <c r="G845" s="4">
        <v>4.7539999999999996</v>
      </c>
      <c r="H845" s="39">
        <f t="shared" si="210"/>
        <v>0</v>
      </c>
      <c r="I845" s="52" t="str">
        <f t="shared" si="211"/>
        <v>N/A</v>
      </c>
      <c r="J845" s="18" t="str">
        <f t="shared" si="212"/>
        <v>N/A</v>
      </c>
      <c r="K845" s="53" t="str">
        <f t="shared" si="213"/>
        <v>N/A</v>
      </c>
      <c r="L845" s="2"/>
      <c r="M845" s="2"/>
      <c r="N845" s="3"/>
      <c r="O845" s="3"/>
      <c r="P845" s="59">
        <v>0.49299999999999999</v>
      </c>
      <c r="Q845" s="59">
        <v>0.69499999999999995</v>
      </c>
      <c r="R845" s="55">
        <v>0.73</v>
      </c>
      <c r="S845" s="59">
        <v>0.56699999999999995</v>
      </c>
      <c r="T845" s="59">
        <v>0.80200000000000005</v>
      </c>
      <c r="U845" s="55">
        <v>0.84</v>
      </c>
      <c r="V845" s="4" t="str">
        <f t="shared" si="216"/>
        <v>N/A</v>
      </c>
      <c r="W845" s="4"/>
    </row>
    <row r="846" spans="1:23" ht="12.75" customHeight="1" x14ac:dyDescent="0.4">
      <c r="A846" s="2">
        <f t="shared" si="215"/>
        <v>8</v>
      </c>
      <c r="B846" s="63"/>
      <c r="C846" s="4">
        <v>4.1749999999999998</v>
      </c>
      <c r="D846" s="3">
        <f t="shared" si="207"/>
        <v>0</v>
      </c>
      <c r="E846" s="51" t="str">
        <f t="shared" si="208"/>
        <v>N/A</v>
      </c>
      <c r="F846" s="18" t="str">
        <f t="shared" si="209"/>
        <v>N/A</v>
      </c>
      <c r="G846" s="4">
        <v>5.4450000000000003</v>
      </c>
      <c r="H846" s="39">
        <f t="shared" si="210"/>
        <v>0</v>
      </c>
      <c r="I846" s="52" t="str">
        <f t="shared" si="211"/>
        <v>N/A</v>
      </c>
      <c r="J846" s="18" t="str">
        <f t="shared" si="212"/>
        <v>N/A</v>
      </c>
      <c r="K846" s="53" t="str">
        <f t="shared" si="213"/>
        <v>N/A</v>
      </c>
      <c r="L846" s="2" t="s">
        <v>13</v>
      </c>
      <c r="M846" s="2"/>
      <c r="N846" s="3">
        <f t="shared" ref="N846:O846" si="218">N842+N844</f>
        <v>0</v>
      </c>
      <c r="O846" s="3">
        <f t="shared" si="218"/>
        <v>0</v>
      </c>
      <c r="P846" s="59">
        <v>0.49299999999999999</v>
      </c>
      <c r="Q846" s="59">
        <v>0.70199999999999996</v>
      </c>
      <c r="R846" s="55">
        <v>0.75</v>
      </c>
      <c r="S846" s="59">
        <v>0.56699999999999995</v>
      </c>
      <c r="T846" s="59">
        <v>0.81100000000000005</v>
      </c>
      <c r="U846" s="55">
        <v>0.87</v>
      </c>
      <c r="V846" s="4" t="str">
        <f t="shared" si="216"/>
        <v>N/A</v>
      </c>
      <c r="W846" s="4"/>
    </row>
    <row r="847" spans="1:23" ht="12.75" customHeight="1" x14ac:dyDescent="0.4">
      <c r="A847" s="2">
        <f t="shared" si="215"/>
        <v>9</v>
      </c>
      <c r="B847" s="63"/>
      <c r="C847" s="4">
        <v>4.1749999999999998</v>
      </c>
      <c r="D847" s="3">
        <f t="shared" si="207"/>
        <v>0</v>
      </c>
      <c r="E847" s="51" t="str">
        <f t="shared" si="208"/>
        <v>N/A</v>
      </c>
      <c r="F847" s="18" t="str">
        <f t="shared" si="209"/>
        <v>N/A</v>
      </c>
      <c r="G847" s="4">
        <v>6.0750000000000002</v>
      </c>
      <c r="H847" s="39">
        <f t="shared" si="210"/>
        <v>0</v>
      </c>
      <c r="I847" s="52" t="str">
        <f t="shared" si="211"/>
        <v>N/A</v>
      </c>
      <c r="J847" s="18" t="str">
        <f t="shared" si="212"/>
        <v>N/A</v>
      </c>
      <c r="K847" s="53" t="str">
        <f t="shared" si="213"/>
        <v>N/A</v>
      </c>
      <c r="L847" s="2"/>
      <c r="M847" s="2"/>
      <c r="N847" s="2"/>
      <c r="O847" s="3"/>
      <c r="P847" s="59">
        <v>0.49299999999999999</v>
      </c>
      <c r="Q847" s="59">
        <v>0.70799999999999996</v>
      </c>
      <c r="R847" s="55">
        <v>0.76</v>
      </c>
      <c r="S847" s="59">
        <v>0.56699999999999995</v>
      </c>
      <c r="T847" s="59">
        <v>0.81799999999999995</v>
      </c>
      <c r="U847" s="55">
        <v>0.88</v>
      </c>
      <c r="V847" s="4" t="str">
        <f t="shared" si="216"/>
        <v>N/A</v>
      </c>
      <c r="W847" s="4"/>
    </row>
    <row r="848" spans="1:23" ht="12.75" customHeight="1" x14ac:dyDescent="0.4">
      <c r="A848" s="2">
        <f t="shared" si="215"/>
        <v>10</v>
      </c>
      <c r="B848" s="63"/>
      <c r="C848" s="4">
        <v>4.1749999999999998</v>
      </c>
      <c r="D848" s="3">
        <f t="shared" si="207"/>
        <v>0</v>
      </c>
      <c r="E848" s="51" t="str">
        <f t="shared" si="208"/>
        <v>N/A</v>
      </c>
      <c r="F848" s="18" t="str">
        <f t="shared" si="209"/>
        <v>N/A</v>
      </c>
      <c r="G848" s="4">
        <v>6.65</v>
      </c>
      <c r="H848" s="39">
        <f t="shared" si="210"/>
        <v>0</v>
      </c>
      <c r="I848" s="52" t="str">
        <f t="shared" si="211"/>
        <v>N/A</v>
      </c>
      <c r="J848" s="18" t="str">
        <f t="shared" si="212"/>
        <v>N/A</v>
      </c>
      <c r="K848" s="53" t="str">
        <f t="shared" si="213"/>
        <v>N/A</v>
      </c>
      <c r="L848" s="2" t="s">
        <v>14</v>
      </c>
      <c r="M848" s="2"/>
      <c r="N848" s="2"/>
      <c r="O848" s="63"/>
      <c r="P848" s="59">
        <v>0.49299999999999999</v>
      </c>
      <c r="Q848" s="59">
        <v>0.71299999999999997</v>
      </c>
      <c r="R848" s="55">
        <v>0.76</v>
      </c>
      <c r="S848" s="59">
        <v>0.56699999999999995</v>
      </c>
      <c r="T848" s="59">
        <v>0.82399999999999995</v>
      </c>
      <c r="U848" s="55">
        <v>0.88</v>
      </c>
      <c r="V848" s="4" t="str">
        <f t="shared" si="216"/>
        <v>N/A</v>
      </c>
      <c r="W848" s="4"/>
    </row>
    <row r="849" spans="1:23" ht="12.75" customHeight="1" x14ac:dyDescent="0.4">
      <c r="A849" s="2">
        <f t="shared" si="215"/>
        <v>11</v>
      </c>
      <c r="B849" s="63"/>
      <c r="C849" s="4">
        <v>4.1749999999999998</v>
      </c>
      <c r="D849" s="3">
        <f t="shared" si="207"/>
        <v>0</v>
      </c>
      <c r="E849" s="51" t="str">
        <f t="shared" si="208"/>
        <v>N/A</v>
      </c>
      <c r="F849" s="18" t="str">
        <f t="shared" si="209"/>
        <v>N/A</v>
      </c>
      <c r="G849" s="4">
        <v>7.1760000000000002</v>
      </c>
      <c r="H849" s="39">
        <f t="shared" si="210"/>
        <v>0</v>
      </c>
      <c r="I849" s="52" t="str">
        <f t="shared" si="211"/>
        <v>N/A</v>
      </c>
      <c r="J849" s="18" t="str">
        <f t="shared" si="212"/>
        <v>N/A</v>
      </c>
      <c r="K849" s="53" t="str">
        <f t="shared" si="213"/>
        <v>N/A</v>
      </c>
      <c r="L849" s="2"/>
      <c r="M849" s="2"/>
      <c r="N849" s="2"/>
      <c r="O849" s="3"/>
      <c r="P849" s="59">
        <v>0.49299999999999999</v>
      </c>
      <c r="Q849" s="59">
        <v>0.71699999999999997</v>
      </c>
      <c r="R849" s="55">
        <v>0.76</v>
      </c>
      <c r="S849" s="59">
        <v>0.56699999999999995</v>
      </c>
      <c r="T849" s="59">
        <v>0.82799999999999996</v>
      </c>
      <c r="U849" s="55">
        <v>0.88</v>
      </c>
      <c r="V849" s="4" t="str">
        <f t="shared" si="216"/>
        <v>N/A</v>
      </c>
      <c r="W849" s="4"/>
    </row>
    <row r="850" spans="1:23" ht="12.75" customHeight="1" x14ac:dyDescent="0.4">
      <c r="A850" s="2">
        <f t="shared" si="215"/>
        <v>12</v>
      </c>
      <c r="B850" s="63"/>
      <c r="C850" s="4">
        <v>4.1749999999999998</v>
      </c>
      <c r="D850" s="3">
        <f t="shared" si="207"/>
        <v>0</v>
      </c>
      <c r="E850" s="51" t="str">
        <f t="shared" si="208"/>
        <v>N/A</v>
      </c>
      <c r="F850" s="18" t="str">
        <f t="shared" si="209"/>
        <v>N/A</v>
      </c>
      <c r="G850" s="4">
        <v>7.6550000000000002</v>
      </c>
      <c r="H850" s="39">
        <f t="shared" si="210"/>
        <v>0</v>
      </c>
      <c r="I850" s="52" t="str">
        <f t="shared" si="211"/>
        <v>N/A</v>
      </c>
      <c r="J850" s="18" t="str">
        <f t="shared" si="212"/>
        <v>N/A</v>
      </c>
      <c r="K850" s="53" t="str">
        <f t="shared" si="213"/>
        <v>N/A</v>
      </c>
      <c r="L850" s="2" t="s">
        <v>29</v>
      </c>
      <c r="M850" s="2"/>
      <c r="N850" s="2"/>
      <c r="O850" s="63"/>
      <c r="P850" s="59">
        <v>0.49299999999999999</v>
      </c>
      <c r="Q850" s="59">
        <v>0.72</v>
      </c>
      <c r="R850" s="55">
        <v>0.77</v>
      </c>
      <c r="S850" s="59">
        <v>0.56699999999999995</v>
      </c>
      <c r="T850" s="59">
        <v>0.83099999999999996</v>
      </c>
      <c r="U850" s="55">
        <v>0.88</v>
      </c>
      <c r="V850" s="4" t="str">
        <f t="shared" si="216"/>
        <v>N/A</v>
      </c>
      <c r="W850" s="4"/>
    </row>
    <row r="851" spans="1:23" ht="12.75" customHeight="1" x14ac:dyDescent="0.4">
      <c r="A851" s="2">
        <f t="shared" si="215"/>
        <v>13</v>
      </c>
      <c r="B851" s="63"/>
      <c r="C851" s="4">
        <v>4.1749999999999998</v>
      </c>
      <c r="D851" s="3">
        <f t="shared" si="207"/>
        <v>0</v>
      </c>
      <c r="E851" s="51" t="str">
        <f t="shared" si="208"/>
        <v>N/A</v>
      </c>
      <c r="F851" s="18" t="str">
        <f t="shared" si="209"/>
        <v>N/A</v>
      </c>
      <c r="G851" s="4">
        <v>8.093</v>
      </c>
      <c r="H851" s="39">
        <f t="shared" si="210"/>
        <v>0</v>
      </c>
      <c r="I851" s="52" t="str">
        <f t="shared" si="211"/>
        <v>N/A</v>
      </c>
      <c r="J851" s="18" t="str">
        <f t="shared" si="212"/>
        <v>N/A</v>
      </c>
      <c r="K851" s="53" t="str">
        <f t="shared" si="213"/>
        <v>N/A</v>
      </c>
      <c r="L851" s="2"/>
      <c r="M851" s="2"/>
      <c r="N851" s="2"/>
      <c r="O851" s="3"/>
      <c r="P851" s="59">
        <v>0.49299999999999999</v>
      </c>
      <c r="Q851" s="59">
        <v>0.72299999999999998</v>
      </c>
      <c r="R851" s="55">
        <v>0.77</v>
      </c>
      <c r="S851" s="59">
        <v>0.56699999999999995</v>
      </c>
      <c r="T851" s="59">
        <v>0.83399999999999996</v>
      </c>
      <c r="U851" s="55">
        <v>0.89</v>
      </c>
      <c r="V851" s="4" t="str">
        <f t="shared" si="216"/>
        <v>N/A</v>
      </c>
      <c r="W851" s="4"/>
    </row>
    <row r="852" spans="1:23" ht="12.75" customHeight="1" x14ac:dyDescent="0.4">
      <c r="A852" s="2">
        <f t="shared" si="215"/>
        <v>14</v>
      </c>
      <c r="B852" s="63"/>
      <c r="C852" s="4">
        <v>4.1749999999999998</v>
      </c>
      <c r="D852" s="3">
        <f t="shared" si="207"/>
        <v>0</v>
      </c>
      <c r="E852" s="51" t="str">
        <f t="shared" si="208"/>
        <v>N/A</v>
      </c>
      <c r="F852" s="18" t="str">
        <f t="shared" si="209"/>
        <v>N/A</v>
      </c>
      <c r="G852" s="4">
        <v>8.4930000000000003</v>
      </c>
      <c r="H852" s="39">
        <f t="shared" si="210"/>
        <v>0</v>
      </c>
      <c r="I852" s="52" t="str">
        <f t="shared" si="211"/>
        <v>N/A</v>
      </c>
      <c r="J852" s="18" t="str">
        <f t="shared" si="212"/>
        <v>N/A</v>
      </c>
      <c r="K852" s="53" t="str">
        <f t="shared" si="213"/>
        <v>N/A</v>
      </c>
      <c r="L852" s="2" t="s">
        <v>15</v>
      </c>
      <c r="M852" s="2"/>
      <c r="N852" s="2"/>
      <c r="O852" s="3">
        <f t="shared" ref="O852" si="219">O848+O850</f>
        <v>0</v>
      </c>
      <c r="P852" s="59">
        <v>0.49299999999999999</v>
      </c>
      <c r="Q852" s="59">
        <v>0.72499999999999998</v>
      </c>
      <c r="R852" s="55">
        <v>0.77</v>
      </c>
      <c r="S852" s="59">
        <v>0.56699999999999995</v>
      </c>
      <c r="T852" s="59">
        <v>0.83699999999999997</v>
      </c>
      <c r="U852" s="55">
        <v>0.89</v>
      </c>
      <c r="V852" s="4" t="str">
        <f t="shared" si="216"/>
        <v>N/A</v>
      </c>
      <c r="W852" s="4"/>
    </row>
    <row r="853" spans="1:23" ht="12.75" customHeight="1" x14ac:dyDescent="0.4">
      <c r="A853" s="13" t="s">
        <v>84</v>
      </c>
      <c r="B853" s="63"/>
      <c r="C853" s="4">
        <v>4.1749999999999998</v>
      </c>
      <c r="D853" s="3">
        <f t="shared" si="207"/>
        <v>0</v>
      </c>
      <c r="E853" s="51" t="str">
        <f t="shared" si="208"/>
        <v>N/A</v>
      </c>
      <c r="F853" s="18" t="str">
        <f t="shared" si="209"/>
        <v>N/A</v>
      </c>
      <c r="G853" s="4">
        <v>8.6839999999999993</v>
      </c>
      <c r="H853" s="39">
        <f t="shared" si="210"/>
        <v>0</v>
      </c>
      <c r="I853" s="52" t="str">
        <f t="shared" si="211"/>
        <v>N/A</v>
      </c>
      <c r="J853" s="18" t="str">
        <f t="shared" si="212"/>
        <v>N/A</v>
      </c>
      <c r="K853" s="53" t="str">
        <f t="shared" si="213"/>
        <v>N/A</v>
      </c>
      <c r="L853" s="2"/>
      <c r="M853" s="2"/>
      <c r="N853" s="2"/>
      <c r="O853" s="2"/>
      <c r="P853" s="59">
        <v>0.49299999999999999</v>
      </c>
      <c r="Q853" s="59">
        <v>0.72499999999999998</v>
      </c>
      <c r="R853" s="55">
        <v>0.77</v>
      </c>
      <c r="S853" s="59">
        <v>0.56699999999999995</v>
      </c>
      <c r="T853" s="59">
        <v>0.83799999999999997</v>
      </c>
      <c r="U853" s="55">
        <v>0.89</v>
      </c>
      <c r="V853" s="4" t="str">
        <f t="shared" si="216"/>
        <v>N/A</v>
      </c>
      <c r="W853" s="4"/>
    </row>
    <row r="854" spans="1:23" s="16" customFormat="1" ht="12.75" customHeight="1" x14ac:dyDescent="0.4">
      <c r="A854" s="16" t="s">
        <v>3</v>
      </c>
      <c r="B854" s="16">
        <f t="shared" ref="B854" si="220">SUM(B839:B853)</f>
        <v>0</v>
      </c>
      <c r="D854" s="16">
        <f t="shared" ref="D854" si="221">SUM(D839:D853)</f>
        <v>0</v>
      </c>
      <c r="F854" s="16">
        <f t="shared" ref="F854" si="222">SUM(F839:F853)</f>
        <v>0</v>
      </c>
      <c r="H854" s="40">
        <f t="shared" ref="H854" si="223">SUM(H839:H853)</f>
        <v>0</v>
      </c>
      <c r="J854" s="16">
        <f t="shared" ref="J854" si="224">SUM(J839:J853)</f>
        <v>0</v>
      </c>
      <c r="K854" s="41"/>
      <c r="L854" s="2" t="s">
        <v>16</v>
      </c>
      <c r="M854" s="2"/>
      <c r="N854" s="2"/>
      <c r="O854" s="47">
        <f>ROUND(H857,Rounding_decimals)</f>
        <v>0</v>
      </c>
      <c r="R854" s="60"/>
      <c r="U854" s="60"/>
    </row>
    <row r="855" spans="1:23" s="5" customFormat="1" ht="12.75" customHeight="1" x14ac:dyDescent="0.4">
      <c r="B855" s="18"/>
      <c r="C855" s="17"/>
      <c r="D855" s="42" t="s">
        <v>52</v>
      </c>
      <c r="F855" s="43" t="s">
        <v>53</v>
      </c>
      <c r="G855" s="17"/>
      <c r="H855" s="17" t="s">
        <v>54</v>
      </c>
      <c r="I855" s="17"/>
      <c r="J855" s="43" t="s">
        <v>55</v>
      </c>
      <c r="K855" s="44"/>
      <c r="L855" s="2"/>
      <c r="M855" s="2"/>
      <c r="N855" s="2"/>
      <c r="O855" s="48"/>
      <c r="R855" s="61"/>
      <c r="U855" s="61"/>
    </row>
    <row r="856" spans="1:23" ht="12.75" customHeight="1" x14ac:dyDescent="0.4">
      <c r="L856" s="2" t="s">
        <v>17</v>
      </c>
      <c r="M856" s="2"/>
      <c r="N856" s="2"/>
      <c r="O856" s="47">
        <f>IF(O846=0,0,O846/(N846-O852))</f>
        <v>0</v>
      </c>
    </row>
    <row r="857" spans="1:23" ht="12.75" customHeight="1" x14ac:dyDescent="0.4">
      <c r="B857" s="2"/>
      <c r="C857" s="3" t="s">
        <v>56</v>
      </c>
      <c r="H857" s="47">
        <f t="shared" ref="H857" si="225">IFERROR(IF(F854+J854=0,0,(F854+J854)/(D854+H854)),0)</f>
        <v>0</v>
      </c>
      <c r="L857" s="2" t="s">
        <v>18</v>
      </c>
      <c r="M857" s="2"/>
      <c r="N857" s="2"/>
      <c r="O857" s="2"/>
    </row>
    <row r="858" spans="1:23" ht="12.75" customHeight="1" x14ac:dyDescent="0.4">
      <c r="L858" s="2"/>
      <c r="M858" s="2"/>
      <c r="N858" s="2"/>
      <c r="O858" s="2"/>
    </row>
    <row r="859" spans="1:23" ht="12.75" customHeight="1" x14ac:dyDescent="0.4">
      <c r="L859" s="2" t="s">
        <v>19</v>
      </c>
      <c r="M859" s="2"/>
      <c r="N859" s="2"/>
      <c r="O859" s="63"/>
    </row>
    <row r="860" spans="1:23" ht="12.75" customHeight="1" x14ac:dyDescent="0.4">
      <c r="A860" s="19" t="s">
        <v>131</v>
      </c>
      <c r="L860" s="2" t="s">
        <v>32</v>
      </c>
      <c r="M860" s="2"/>
      <c r="N860" s="2"/>
      <c r="O860" s="24" t="str">
        <f>IF(AND(O856&lt;O854,O859&gt;500),"Proceed","Stop")</f>
        <v>Stop</v>
      </c>
    </row>
    <row r="861" spans="1:23" ht="12.75" customHeight="1" x14ac:dyDescent="0.4">
      <c r="A861" s="19" t="s">
        <v>71</v>
      </c>
      <c r="L861" s="2"/>
      <c r="M861" s="2"/>
      <c r="N861" s="2"/>
      <c r="O861" s="2"/>
    </row>
    <row r="862" spans="1:23" ht="12.75" customHeight="1" x14ac:dyDescent="0.4">
      <c r="A862" s="19" t="s">
        <v>85</v>
      </c>
      <c r="L862" s="2" t="s">
        <v>20</v>
      </c>
      <c r="M862" s="2"/>
      <c r="N862" s="2"/>
      <c r="O862" s="45" t="str">
        <f>IF(O860="Proceed",IF(O859&gt;9999,0,IF(O859&gt;4999,0.05,IF(O859&gt;2499,0.075,IF(O859&gt;999,0.1,IF(NOT(O859&lt;500),0.15,"N/A"))))),"N/A")</f>
        <v>N/A</v>
      </c>
    </row>
    <row r="863" spans="1:23" ht="12.75" customHeight="1" x14ac:dyDescent="0.4">
      <c r="A863" s="2" t="s">
        <v>40</v>
      </c>
      <c r="L863" s="2"/>
      <c r="M863" s="2"/>
      <c r="N863" s="2"/>
      <c r="O863" s="2"/>
    </row>
    <row r="864" spans="1:23" ht="12.75" customHeight="1" x14ac:dyDescent="0.4">
      <c r="A864" s="19" t="s">
        <v>86</v>
      </c>
      <c r="L864" s="2" t="s">
        <v>33</v>
      </c>
      <c r="M864" s="2"/>
      <c r="N864" s="2"/>
      <c r="O864" s="27" t="str">
        <f>IFERROR(ROUND(O856+O862,Rounding_decimals), "N/A")</f>
        <v>N/A</v>
      </c>
    </row>
    <row r="865" spans="1:15" ht="12.75" customHeight="1" x14ac:dyDescent="0.4">
      <c r="A865" s="19" t="s">
        <v>87</v>
      </c>
      <c r="L865" s="2" t="s">
        <v>34</v>
      </c>
      <c r="M865" s="2"/>
      <c r="N865" s="2"/>
      <c r="O865" s="2"/>
    </row>
    <row r="866" spans="1:15" ht="12.75" customHeight="1" x14ac:dyDescent="0.4">
      <c r="A866" s="2" t="s">
        <v>41</v>
      </c>
      <c r="K866" s="20"/>
      <c r="L866" s="2" t="s">
        <v>21</v>
      </c>
      <c r="M866" s="2"/>
      <c r="N866" s="2"/>
      <c r="O866" s="2" t="str">
        <f t="shared" ref="O866" si="226">IF(O864&lt;O854,"Proceed","Stop")</f>
        <v>Stop</v>
      </c>
    </row>
    <row r="867" spans="1:15" ht="12.75" customHeight="1" x14ac:dyDescent="0.4">
      <c r="A867" s="19" t="s">
        <v>88</v>
      </c>
      <c r="K867" s="21"/>
      <c r="L867" s="2"/>
      <c r="M867" s="2"/>
      <c r="N867" s="2"/>
      <c r="O867" s="2"/>
    </row>
    <row r="868" spans="1:15" ht="12.75" customHeight="1" x14ac:dyDescent="0.4">
      <c r="A868" s="2" t="s">
        <v>134</v>
      </c>
      <c r="L868" s="2" t="s">
        <v>22</v>
      </c>
      <c r="M868" s="2"/>
      <c r="N868" s="2"/>
      <c r="O868" s="3" t="str">
        <f t="shared" ref="O868" si="227">IF(O866="Proceed",(N846-O852)*O864,"N/A")</f>
        <v>N/A</v>
      </c>
    </row>
    <row r="869" spans="1:15" ht="12.75" customHeight="1" x14ac:dyDescent="0.4">
      <c r="L869" s="2" t="s">
        <v>23</v>
      </c>
      <c r="M869" s="2"/>
      <c r="N869" s="2"/>
      <c r="O869" s="2"/>
    </row>
    <row r="870" spans="1:15" ht="12.75" customHeight="1" x14ac:dyDescent="0.4">
      <c r="L870" s="2"/>
      <c r="M870" s="2"/>
      <c r="N870" s="2"/>
      <c r="O870" s="2"/>
    </row>
    <row r="871" spans="1:15" ht="12.75" customHeight="1" x14ac:dyDescent="0.4">
      <c r="L871" s="2" t="s">
        <v>24</v>
      </c>
      <c r="M871" s="2"/>
      <c r="N871" s="2"/>
      <c r="O871" s="3">
        <f>IFERROR((N846-O852)-(O868/O854),0)</f>
        <v>0</v>
      </c>
    </row>
    <row r="872" spans="1:15" ht="12.75" customHeight="1" x14ac:dyDescent="0.4">
      <c r="L872" s="2" t="s">
        <v>25</v>
      </c>
      <c r="M872" s="2"/>
      <c r="N872" s="2"/>
      <c r="O872" s="2"/>
    </row>
    <row r="873" spans="1:15" ht="12.75" customHeight="1" x14ac:dyDescent="0.4">
      <c r="L873" s="2"/>
      <c r="M873" s="2"/>
      <c r="N873" s="2"/>
      <c r="O873" s="2"/>
    </row>
    <row r="874" spans="1:15" ht="12.75" customHeight="1" x14ac:dyDescent="0.4">
      <c r="L874" s="2" t="s">
        <v>120</v>
      </c>
      <c r="M874" s="2"/>
      <c r="N874" s="2"/>
      <c r="O874" s="2"/>
    </row>
    <row r="875" spans="1:15" ht="12.75" customHeight="1" x14ac:dyDescent="0.4">
      <c r="L875" s="2" t="s">
        <v>121</v>
      </c>
      <c r="M875" s="2"/>
      <c r="N875" s="2"/>
      <c r="O875" s="2"/>
    </row>
    <row r="876" spans="1:15" ht="12.75" customHeight="1" x14ac:dyDescent="0.4">
      <c r="L876" s="2"/>
      <c r="M876" s="2"/>
      <c r="N876" s="2"/>
      <c r="O876" s="2"/>
    </row>
    <row r="877" spans="1:15" ht="12.75" customHeight="1" x14ac:dyDescent="0.4">
      <c r="L877" s="2"/>
      <c r="O877" s="2"/>
    </row>
    <row r="878" spans="1:15" ht="12.75" customHeight="1" x14ac:dyDescent="0.4">
      <c r="L878" s="2"/>
      <c r="M878" s="2" t="s">
        <v>26</v>
      </c>
      <c r="N878" s="2"/>
      <c r="O878" s="2"/>
    </row>
    <row r="879" spans="1:15" ht="12.75" customHeight="1" x14ac:dyDescent="0.4">
      <c r="L879" s="2"/>
      <c r="M879" s="2"/>
      <c r="N879" s="2"/>
      <c r="O879" s="2"/>
    </row>
    <row r="880" spans="1:15" ht="12.75" customHeight="1" x14ac:dyDescent="0.4">
      <c r="L880" s="2"/>
      <c r="M880" s="25" t="s">
        <v>4</v>
      </c>
      <c r="N880" s="26" t="s">
        <v>8</v>
      </c>
      <c r="O880" s="2"/>
    </row>
    <row r="881" spans="12:15" ht="12.75" customHeight="1" x14ac:dyDescent="0.4">
      <c r="L881" s="2"/>
      <c r="M881" s="25"/>
      <c r="N881" s="26"/>
      <c r="O881" s="2"/>
    </row>
    <row r="882" spans="12:15" ht="12.75" customHeight="1" x14ac:dyDescent="0.4">
      <c r="L882" s="2"/>
      <c r="M882" s="2" t="s">
        <v>36</v>
      </c>
      <c r="N882" s="27">
        <v>0</v>
      </c>
      <c r="O882" s="2"/>
    </row>
    <row r="883" spans="12:15" ht="12.75" customHeight="1" x14ac:dyDescent="0.4">
      <c r="L883" s="2"/>
      <c r="M883" s="2" t="s">
        <v>37</v>
      </c>
      <c r="N883" s="27">
        <v>0.05</v>
      </c>
      <c r="O883" s="2"/>
    </row>
    <row r="884" spans="12:15" ht="12.75" customHeight="1" x14ac:dyDescent="0.4">
      <c r="L884" s="2"/>
      <c r="M884" s="2" t="s">
        <v>38</v>
      </c>
      <c r="N884" s="27">
        <v>7.4999999999999997E-2</v>
      </c>
      <c r="O884" s="2"/>
    </row>
    <row r="885" spans="12:15" ht="12.75" customHeight="1" x14ac:dyDescent="0.4">
      <c r="L885" s="2"/>
      <c r="M885" s="2" t="s">
        <v>39</v>
      </c>
      <c r="N885" s="27">
        <v>0.1</v>
      </c>
      <c r="O885" s="2"/>
    </row>
    <row r="886" spans="12:15" ht="12.75" customHeight="1" x14ac:dyDescent="0.4">
      <c r="L886" s="2"/>
      <c r="M886" s="2" t="s">
        <v>5</v>
      </c>
      <c r="N886" s="27">
        <v>0.15</v>
      </c>
      <c r="O886" s="2"/>
    </row>
    <row r="887" spans="12:15" ht="12.75" customHeight="1" x14ac:dyDescent="0.4">
      <c r="L887" s="2"/>
      <c r="M887" s="2" t="s">
        <v>35</v>
      </c>
      <c r="N887" s="27" t="s">
        <v>27</v>
      </c>
      <c r="O887" s="2"/>
    </row>
    <row r="888" spans="12:15" ht="12.75" customHeight="1" x14ac:dyDescent="0.4">
      <c r="L888" s="2"/>
      <c r="M888" s="2"/>
      <c r="N888" s="2"/>
      <c r="O888" s="2"/>
    </row>
    <row r="889" spans="12:15" ht="12.75" customHeight="1" x14ac:dyDescent="0.4">
      <c r="M889" s="2"/>
      <c r="N889" s="2"/>
      <c r="O889" s="2"/>
    </row>
    <row r="890" spans="12:15" ht="12.75" customHeight="1" x14ac:dyDescent="0.4">
      <c r="L890" s="19" t="s">
        <v>131</v>
      </c>
      <c r="M890" s="2"/>
      <c r="N890" s="2"/>
      <c r="O890" s="2"/>
    </row>
    <row r="891" spans="12:15" ht="12.75" customHeight="1" x14ac:dyDescent="0.4">
      <c r="L891" s="19" t="s">
        <v>75</v>
      </c>
      <c r="M891" s="2"/>
      <c r="N891" s="2"/>
      <c r="O891" s="2"/>
    </row>
    <row r="892" spans="12:15" ht="12.75" customHeight="1" x14ac:dyDescent="0.4">
      <c r="L892" s="19" t="s">
        <v>76</v>
      </c>
      <c r="M892" s="2"/>
      <c r="N892" s="2"/>
      <c r="O892" s="2"/>
    </row>
    <row r="893" spans="12:15" ht="12.75" customHeight="1" x14ac:dyDescent="0.4">
      <c r="L893" s="2" t="s">
        <v>77</v>
      </c>
      <c r="M893" s="2"/>
      <c r="N893" s="2"/>
      <c r="O893" s="2"/>
    </row>
    <row r="894" spans="12:15" ht="12.75" customHeight="1" x14ac:dyDescent="0.4">
      <c r="L894" s="2" t="s">
        <v>78</v>
      </c>
      <c r="M894" s="2"/>
      <c r="N894" s="2"/>
      <c r="O894" s="20"/>
    </row>
    <row r="895" spans="12:15" ht="12.75" customHeight="1" x14ac:dyDescent="0.4">
      <c r="L895" s="2" t="s">
        <v>79</v>
      </c>
      <c r="M895" s="2"/>
      <c r="N895" s="2"/>
      <c r="O895" s="21"/>
    </row>
    <row r="896" spans="12:15" ht="12.75" customHeight="1" x14ac:dyDescent="0.4">
      <c r="L896" s="2" t="s">
        <v>80</v>
      </c>
      <c r="M896" s="2"/>
      <c r="N896" s="2"/>
      <c r="O896" s="2"/>
    </row>
    <row r="897" spans="1:22" ht="12.75" customHeight="1" x14ac:dyDescent="0.4">
      <c r="L897" s="2"/>
      <c r="M897" s="2"/>
      <c r="N897" s="2"/>
      <c r="O897" s="2"/>
    </row>
    <row r="898" spans="1:22" ht="12.75" customHeight="1" x14ac:dyDescent="0.4">
      <c r="L898" s="2"/>
      <c r="M898" s="2"/>
      <c r="N898" s="2"/>
      <c r="O898" s="2"/>
    </row>
    <row r="899" spans="1:22" ht="12.75" customHeight="1" x14ac:dyDescent="0.4">
      <c r="L899" s="2"/>
      <c r="M899" s="2"/>
      <c r="N899" s="2"/>
      <c r="O899" s="2"/>
    </row>
    <row r="900" spans="1:22" s="66" customFormat="1" ht="12.75" customHeight="1" x14ac:dyDescent="0.3">
      <c r="A900" s="69" t="s">
        <v>137</v>
      </c>
      <c r="B900" s="70"/>
      <c r="C900" s="67"/>
      <c r="D900" s="71"/>
      <c r="F900" s="72"/>
      <c r="G900" s="67"/>
      <c r="H900" s="67"/>
      <c r="I900" s="67"/>
      <c r="J900" s="72"/>
      <c r="K900" s="68"/>
      <c r="L900" s="69" t="s">
        <v>137</v>
      </c>
      <c r="R900" s="73"/>
      <c r="U900" s="73"/>
    </row>
    <row r="901" spans="1:22" ht="12.75" customHeight="1" x14ac:dyDescent="0.4">
      <c r="A901" s="2" t="s">
        <v>65</v>
      </c>
      <c r="L901" s="2" t="s">
        <v>65</v>
      </c>
      <c r="M901" s="2"/>
      <c r="N901" s="2"/>
      <c r="O901" s="2"/>
    </row>
    <row r="902" spans="1:22" ht="12.75" customHeight="1" x14ac:dyDescent="0.4">
      <c r="A902" s="1" t="s">
        <v>67</v>
      </c>
      <c r="L902" s="1" t="s">
        <v>68</v>
      </c>
      <c r="M902" s="2"/>
      <c r="N902" s="2"/>
      <c r="O902" s="2"/>
    </row>
    <row r="903" spans="1:22" ht="12.75" customHeight="1" x14ac:dyDescent="0.4">
      <c r="A903" s="1" t="str">
        <f>Summary!A920&amp;" "&amp;Summary!B920</f>
        <v xml:space="preserve"> </v>
      </c>
      <c r="L903" s="1" t="str">
        <f>Summary!A920&amp;" "&amp;Summary!B920</f>
        <v xml:space="preserve"> </v>
      </c>
      <c r="M903" s="2"/>
      <c r="N903" s="2"/>
      <c r="O903" s="2"/>
    </row>
    <row r="904" spans="1:22" ht="12.75" customHeight="1" x14ac:dyDescent="0.4">
      <c r="L904" s="2"/>
      <c r="M904" s="2"/>
      <c r="N904" s="2"/>
      <c r="O904" s="2"/>
    </row>
    <row r="905" spans="1:22" ht="12.75" customHeight="1" x14ac:dyDescent="0.4">
      <c r="L905" s="2"/>
      <c r="M905" s="2"/>
      <c r="N905" s="2"/>
      <c r="O905" s="2"/>
    </row>
    <row r="906" spans="1:22" ht="12.75" customHeight="1" x14ac:dyDescent="0.4">
      <c r="A906" s="6" t="s">
        <v>11</v>
      </c>
      <c r="B906" s="14">
        <f>Summary!$B$6</f>
        <v>0</v>
      </c>
      <c r="C906" s="2"/>
      <c r="E906" s="6"/>
      <c r="F906" s="2"/>
      <c r="L906" s="6" t="s">
        <v>11</v>
      </c>
      <c r="M906" s="14">
        <f>Summary!$B$6</f>
        <v>0</v>
      </c>
      <c r="N906" s="5"/>
      <c r="O906" s="5"/>
    </row>
    <row r="907" spans="1:22" ht="12.75" customHeight="1" x14ac:dyDescent="0.4">
      <c r="A907" s="6" t="s">
        <v>6</v>
      </c>
      <c r="B907" s="22">
        <f>Summary!$B$7</f>
        <v>0</v>
      </c>
      <c r="C907" s="2"/>
      <c r="E907" s="6"/>
      <c r="F907" s="4"/>
      <c r="I907" s="6"/>
      <c r="K907" s="7"/>
      <c r="L907" s="6" t="s">
        <v>6</v>
      </c>
      <c r="M907" s="22">
        <f>Summary!$B$7</f>
        <v>0</v>
      </c>
      <c r="N907" s="5"/>
      <c r="O907" s="5"/>
    </row>
    <row r="908" spans="1:22" ht="12.75" customHeight="1" x14ac:dyDescent="0.4">
      <c r="A908" s="2" t="s">
        <v>69</v>
      </c>
      <c r="B908" s="62" t="s">
        <v>125</v>
      </c>
      <c r="C908" s="2"/>
      <c r="F908" s="3"/>
      <c r="I908" s="6"/>
      <c r="L908" s="2" t="s">
        <v>69</v>
      </c>
      <c r="M908" s="4" t="str">
        <f>Refunds!B908</f>
        <v>N/A</v>
      </c>
      <c r="N908" s="5"/>
      <c r="O908" s="5"/>
    </row>
    <row r="909" spans="1:22" ht="12.75" customHeight="1" x14ac:dyDescent="0.4">
      <c r="A909" s="6" t="s">
        <v>70</v>
      </c>
      <c r="B909" s="62" t="s">
        <v>125</v>
      </c>
      <c r="C909" s="2"/>
      <c r="F909" s="3"/>
      <c r="G909" s="2"/>
      <c r="H909" s="2"/>
      <c r="I909" s="7"/>
      <c r="J909" s="7"/>
      <c r="K909" s="7"/>
      <c r="L909" s="6" t="s">
        <v>70</v>
      </c>
      <c r="M909" s="22" t="str">
        <f>Refunds!B909</f>
        <v>N/A</v>
      </c>
      <c r="N909" s="5"/>
      <c r="O909" s="5"/>
    </row>
    <row r="910" spans="1:22" ht="12.75" customHeight="1" x14ac:dyDescent="0.4">
      <c r="A910" s="2" t="s">
        <v>148</v>
      </c>
      <c r="B910" s="62"/>
      <c r="J910" s="4"/>
      <c r="L910" s="6" t="s">
        <v>148</v>
      </c>
      <c r="M910" s="22">
        <f>B910</f>
        <v>0</v>
      </c>
      <c r="N910" s="5"/>
      <c r="O910" s="5"/>
    </row>
    <row r="911" spans="1:22" ht="12.75" customHeight="1" x14ac:dyDescent="0.4">
      <c r="J911" s="4"/>
      <c r="L911" s="2"/>
      <c r="M911" s="2"/>
      <c r="N911" s="2"/>
      <c r="O911" s="2"/>
    </row>
    <row r="912" spans="1:22" s="23" customFormat="1" ht="52.5" x14ac:dyDescent="0.4">
      <c r="A912" s="23" t="s">
        <v>81</v>
      </c>
      <c r="B912" s="29" t="s">
        <v>82</v>
      </c>
      <c r="C912" s="30" t="s">
        <v>44</v>
      </c>
      <c r="D912" s="31" t="s">
        <v>48</v>
      </c>
      <c r="E912" s="23" t="s">
        <v>45</v>
      </c>
      <c r="F912" s="32" t="s">
        <v>49</v>
      </c>
      <c r="G912" s="30" t="s">
        <v>46</v>
      </c>
      <c r="H912" s="30" t="s">
        <v>50</v>
      </c>
      <c r="I912" s="30" t="s">
        <v>47</v>
      </c>
      <c r="J912" s="32" t="s">
        <v>51</v>
      </c>
      <c r="K912" s="33" t="s">
        <v>83</v>
      </c>
      <c r="L912" s="5"/>
      <c r="M912" s="5"/>
      <c r="N912" s="23" t="s">
        <v>72</v>
      </c>
      <c r="O912" s="23" t="s">
        <v>73</v>
      </c>
      <c r="P912" s="56" t="s">
        <v>57</v>
      </c>
      <c r="Q912" s="56" t="s">
        <v>58</v>
      </c>
      <c r="R912" s="57" t="s">
        <v>59</v>
      </c>
      <c r="S912" s="56" t="s">
        <v>60</v>
      </c>
      <c r="T912" s="56" t="s">
        <v>61</v>
      </c>
      <c r="U912" s="57" t="s">
        <v>62</v>
      </c>
      <c r="V912" s="23" t="s">
        <v>126</v>
      </c>
    </row>
    <row r="913" spans="1:23" s="26" customFormat="1" ht="12.75" customHeight="1" x14ac:dyDescent="0.4">
      <c r="B913" s="34"/>
      <c r="C913" s="35"/>
      <c r="D913" s="36"/>
      <c r="F913" s="37"/>
      <c r="G913" s="35"/>
      <c r="H913" s="35"/>
      <c r="I913" s="35"/>
      <c r="J913" s="37"/>
      <c r="K913" s="38"/>
      <c r="L913" s="2"/>
      <c r="M913" s="2"/>
      <c r="N913" s="2"/>
      <c r="O913" s="2"/>
      <c r="R913" s="58"/>
      <c r="U913" s="58"/>
    </row>
    <row r="914" spans="1:23" ht="12.75" customHeight="1" x14ac:dyDescent="0.4">
      <c r="A914" s="2">
        <v>1</v>
      </c>
      <c r="B914" s="63"/>
      <c r="C914" s="4">
        <v>2.77</v>
      </c>
      <c r="D914" s="3">
        <f t="shared" ref="D914:D928" si="228">B914*C914</f>
        <v>0</v>
      </c>
      <c r="E914" s="51" t="str">
        <f t="shared" ref="E914:E928" si="229">IF(OR(V914="Individual",V914="Individual Select",V914="Group Mass-Marketed",V914="Group Select Mass-Marketed"),P914,IF(OR(V914="Group",V914="Group Select"),S914,"N/A"))</f>
        <v>N/A</v>
      </c>
      <c r="F914" s="18" t="str">
        <f t="shared" ref="F914:F928" si="230">IFERROR(D914*E914,"N/A")</f>
        <v>N/A</v>
      </c>
      <c r="G914" s="4">
        <v>0</v>
      </c>
      <c r="H914" s="39">
        <f t="shared" ref="H914:H928" si="231">B914*G914</f>
        <v>0</v>
      </c>
      <c r="I914" s="52" t="str">
        <f t="shared" ref="I914:I928" si="232">IF(OR(V914="Individual",V914="Individual Select",V914="Group Mass-Marketed",V914="Group Select Mass-Marketed"),Q914,IF(OR(V914="Group",V914="Group Select"),T914,"N/A"))</f>
        <v>N/A</v>
      </c>
      <c r="J914" s="18" t="str">
        <f t="shared" ref="J914:J928" si="233">IFERROR(H914*I914, "N/A")</f>
        <v>N/A</v>
      </c>
      <c r="K914" s="53" t="str">
        <f t="shared" ref="K914:K928" si="234">IF(OR(V914="Individual",V914="Individual Select",V914="Group Mass-Marketed",V914="Group Select Mass-Marketed"),R914,IF(OR(V914="Group",V914="Group Select"),U914,"N/A"))</f>
        <v>N/A</v>
      </c>
      <c r="L914" s="2" t="s">
        <v>12</v>
      </c>
      <c r="M914" s="2"/>
      <c r="N914" s="2"/>
      <c r="O914" s="2"/>
      <c r="P914" s="59">
        <v>0.442</v>
      </c>
      <c r="Q914" s="59">
        <v>0</v>
      </c>
      <c r="R914" s="55">
        <v>0.4</v>
      </c>
      <c r="S914" s="59">
        <v>0.50700000000000001</v>
      </c>
      <c r="T914" s="59">
        <v>0</v>
      </c>
      <c r="U914" s="55">
        <v>0.46</v>
      </c>
      <c r="V914" s="4" t="str">
        <f t="shared" ref="V914" si="235">B908</f>
        <v>N/A</v>
      </c>
      <c r="W914" s="4"/>
    </row>
    <row r="915" spans="1:23" ht="12.75" customHeight="1" x14ac:dyDescent="0.4">
      <c r="A915" s="2">
        <f t="shared" ref="A915:A927" si="236">A914+1</f>
        <v>2</v>
      </c>
      <c r="B915" s="63"/>
      <c r="C915" s="4">
        <v>4.1749999999999998</v>
      </c>
      <c r="D915" s="3">
        <f t="shared" si="228"/>
        <v>0</v>
      </c>
      <c r="E915" s="51" t="str">
        <f t="shared" si="229"/>
        <v>N/A</v>
      </c>
      <c r="F915" s="18" t="str">
        <f t="shared" si="230"/>
        <v>N/A</v>
      </c>
      <c r="G915" s="4">
        <v>0</v>
      </c>
      <c r="H915" s="39">
        <f t="shared" si="231"/>
        <v>0</v>
      </c>
      <c r="I915" s="52" t="str">
        <f t="shared" si="232"/>
        <v>N/A</v>
      </c>
      <c r="J915" s="18" t="str">
        <f t="shared" si="233"/>
        <v>N/A</v>
      </c>
      <c r="K915" s="53" t="str">
        <f t="shared" si="234"/>
        <v>N/A</v>
      </c>
      <c r="L915" s="2" t="s">
        <v>28</v>
      </c>
      <c r="M915" s="2"/>
      <c r="N915" s="63"/>
      <c r="O915" s="63"/>
      <c r="P915" s="59">
        <v>0.49299999999999999</v>
      </c>
      <c r="Q915" s="59">
        <v>0</v>
      </c>
      <c r="R915" s="55">
        <v>0.55000000000000004</v>
      </c>
      <c r="S915" s="59">
        <v>0.56699999999999995</v>
      </c>
      <c r="T915" s="59">
        <v>0</v>
      </c>
      <c r="U915" s="55">
        <v>0.63</v>
      </c>
      <c r="V915" s="4" t="str">
        <f t="shared" ref="V915:V928" si="237">V914</f>
        <v>N/A</v>
      </c>
      <c r="W915" s="4"/>
    </row>
    <row r="916" spans="1:23" ht="12.75" customHeight="1" x14ac:dyDescent="0.4">
      <c r="A916" s="2">
        <f t="shared" si="236"/>
        <v>3</v>
      </c>
      <c r="B916" s="63"/>
      <c r="C916" s="4">
        <v>4.1749999999999998</v>
      </c>
      <c r="D916" s="3">
        <f t="shared" si="228"/>
        <v>0</v>
      </c>
      <c r="E916" s="51" t="str">
        <f t="shared" si="229"/>
        <v>N/A</v>
      </c>
      <c r="F916" s="18" t="str">
        <f t="shared" si="230"/>
        <v>N/A</v>
      </c>
      <c r="G916" s="4">
        <v>1.194</v>
      </c>
      <c r="H916" s="39">
        <f t="shared" si="231"/>
        <v>0</v>
      </c>
      <c r="I916" s="52" t="str">
        <f t="shared" si="232"/>
        <v>N/A</v>
      </c>
      <c r="J916" s="18" t="str">
        <f t="shared" si="233"/>
        <v>N/A</v>
      </c>
      <c r="K916" s="53" t="str">
        <f t="shared" si="234"/>
        <v>N/A</v>
      </c>
      <c r="L916" s="2" t="s">
        <v>74</v>
      </c>
      <c r="M916" s="2"/>
      <c r="N916" s="63"/>
      <c r="O916" s="63"/>
      <c r="P916" s="59">
        <v>0.49299999999999999</v>
      </c>
      <c r="Q916" s="59">
        <v>0.65900000000000003</v>
      </c>
      <c r="R916" s="55">
        <v>0.65</v>
      </c>
      <c r="S916" s="59">
        <v>0.56699999999999995</v>
      </c>
      <c r="T916" s="59">
        <v>0.75900000000000001</v>
      </c>
      <c r="U916" s="55">
        <v>0.75</v>
      </c>
      <c r="V916" s="4" t="str">
        <f t="shared" si="237"/>
        <v>N/A</v>
      </c>
      <c r="W916" s="4"/>
    </row>
    <row r="917" spans="1:23" ht="12.75" customHeight="1" x14ac:dyDescent="0.4">
      <c r="A917" s="2">
        <f t="shared" si="236"/>
        <v>4</v>
      </c>
      <c r="B917" s="63"/>
      <c r="C917" s="4">
        <v>4.1749999999999998</v>
      </c>
      <c r="D917" s="3">
        <f t="shared" si="228"/>
        <v>0</v>
      </c>
      <c r="E917" s="51" t="str">
        <f t="shared" si="229"/>
        <v>N/A</v>
      </c>
      <c r="F917" s="18" t="str">
        <f t="shared" si="230"/>
        <v>N/A</v>
      </c>
      <c r="G917" s="4">
        <v>2.2450000000000001</v>
      </c>
      <c r="H917" s="39">
        <f t="shared" si="231"/>
        <v>0</v>
      </c>
      <c r="I917" s="52" t="str">
        <f t="shared" si="232"/>
        <v>N/A</v>
      </c>
      <c r="J917" s="18" t="str">
        <f t="shared" si="233"/>
        <v>N/A</v>
      </c>
      <c r="K917" s="53" t="str">
        <f t="shared" si="234"/>
        <v>N/A</v>
      </c>
      <c r="L917" s="2" t="s">
        <v>31</v>
      </c>
      <c r="M917" s="2"/>
      <c r="N917" s="3">
        <f t="shared" ref="N917:O917" si="238">N915-N916</f>
        <v>0</v>
      </c>
      <c r="O917" s="3">
        <f t="shared" si="238"/>
        <v>0</v>
      </c>
      <c r="P917" s="59">
        <v>0.49299999999999999</v>
      </c>
      <c r="Q917" s="59">
        <v>0.66900000000000004</v>
      </c>
      <c r="R917" s="55">
        <v>0.67</v>
      </c>
      <c r="S917" s="59">
        <v>0.56699999999999995</v>
      </c>
      <c r="T917" s="59">
        <v>0.77100000000000002</v>
      </c>
      <c r="U917" s="55">
        <v>0.77</v>
      </c>
      <c r="V917" s="4" t="str">
        <f t="shared" si="237"/>
        <v>N/A</v>
      </c>
      <c r="W917" s="4"/>
    </row>
    <row r="918" spans="1:23" ht="12.75" customHeight="1" x14ac:dyDescent="0.4">
      <c r="A918" s="2">
        <f t="shared" si="236"/>
        <v>5</v>
      </c>
      <c r="B918" s="63"/>
      <c r="C918" s="4">
        <v>4.1749999999999998</v>
      </c>
      <c r="D918" s="3">
        <f t="shared" si="228"/>
        <v>0</v>
      </c>
      <c r="E918" s="51" t="str">
        <f t="shared" si="229"/>
        <v>N/A</v>
      </c>
      <c r="F918" s="18" t="str">
        <f t="shared" si="230"/>
        <v>N/A</v>
      </c>
      <c r="G918" s="4">
        <v>3.17</v>
      </c>
      <c r="H918" s="39">
        <f t="shared" si="231"/>
        <v>0</v>
      </c>
      <c r="I918" s="52" t="str">
        <f t="shared" si="232"/>
        <v>N/A</v>
      </c>
      <c r="J918" s="18" t="str">
        <f t="shared" si="233"/>
        <v>N/A</v>
      </c>
      <c r="K918" s="53" t="str">
        <f t="shared" si="234"/>
        <v>N/A</v>
      </c>
      <c r="L918" s="2"/>
      <c r="M918" s="2"/>
      <c r="N918" s="3"/>
      <c r="O918" s="3"/>
      <c r="P918" s="59">
        <v>0.49299999999999999</v>
      </c>
      <c r="Q918" s="59">
        <v>0.67800000000000005</v>
      </c>
      <c r="R918" s="55">
        <v>0.69</v>
      </c>
      <c r="S918" s="59">
        <v>0.56699999999999995</v>
      </c>
      <c r="T918" s="59">
        <v>0.78200000000000003</v>
      </c>
      <c r="U918" s="55">
        <v>0.8</v>
      </c>
      <c r="V918" s="4" t="str">
        <f t="shared" si="237"/>
        <v>N/A</v>
      </c>
      <c r="W918" s="4"/>
    </row>
    <row r="919" spans="1:23" ht="12.75" customHeight="1" x14ac:dyDescent="0.4">
      <c r="A919" s="2">
        <f t="shared" si="236"/>
        <v>6</v>
      </c>
      <c r="B919" s="63"/>
      <c r="C919" s="4">
        <v>4.1749999999999998</v>
      </c>
      <c r="D919" s="3">
        <f t="shared" si="228"/>
        <v>0</v>
      </c>
      <c r="E919" s="51" t="str">
        <f t="shared" si="229"/>
        <v>N/A</v>
      </c>
      <c r="F919" s="18" t="str">
        <f t="shared" si="230"/>
        <v>N/A</v>
      </c>
      <c r="G919" s="4">
        <v>3.9980000000000002</v>
      </c>
      <c r="H919" s="39">
        <f t="shared" si="231"/>
        <v>0</v>
      </c>
      <c r="I919" s="52" t="str">
        <f t="shared" si="232"/>
        <v>N/A</v>
      </c>
      <c r="J919" s="18" t="str">
        <f t="shared" si="233"/>
        <v>N/A</v>
      </c>
      <c r="K919" s="53" t="str">
        <f t="shared" si="234"/>
        <v>N/A</v>
      </c>
      <c r="L919" s="2" t="s">
        <v>30</v>
      </c>
      <c r="M919" s="2"/>
      <c r="N919" s="63"/>
      <c r="O919" s="63"/>
      <c r="P919" s="59">
        <v>0.49299999999999999</v>
      </c>
      <c r="Q919" s="59">
        <v>0.68600000000000005</v>
      </c>
      <c r="R919" s="55">
        <v>0.71</v>
      </c>
      <c r="S919" s="59">
        <v>0.56699999999999995</v>
      </c>
      <c r="T919" s="59">
        <v>0.79200000000000004</v>
      </c>
      <c r="U919" s="55">
        <v>0.82</v>
      </c>
      <c r="V919" s="4" t="str">
        <f t="shared" si="237"/>
        <v>N/A</v>
      </c>
      <c r="W919" s="4"/>
    </row>
    <row r="920" spans="1:23" ht="12.75" customHeight="1" x14ac:dyDescent="0.4">
      <c r="A920" s="2">
        <f t="shared" si="236"/>
        <v>7</v>
      </c>
      <c r="B920" s="63"/>
      <c r="C920" s="4">
        <v>4.1749999999999998</v>
      </c>
      <c r="D920" s="3">
        <f t="shared" si="228"/>
        <v>0</v>
      </c>
      <c r="E920" s="51" t="str">
        <f t="shared" si="229"/>
        <v>N/A</v>
      </c>
      <c r="F920" s="18" t="str">
        <f t="shared" si="230"/>
        <v>N/A</v>
      </c>
      <c r="G920" s="4">
        <v>4.7539999999999996</v>
      </c>
      <c r="H920" s="39">
        <f t="shared" si="231"/>
        <v>0</v>
      </c>
      <c r="I920" s="52" t="str">
        <f t="shared" si="232"/>
        <v>N/A</v>
      </c>
      <c r="J920" s="18" t="str">
        <f t="shared" si="233"/>
        <v>N/A</v>
      </c>
      <c r="K920" s="53" t="str">
        <f t="shared" si="234"/>
        <v>N/A</v>
      </c>
      <c r="L920" s="2"/>
      <c r="M920" s="2"/>
      <c r="N920" s="3"/>
      <c r="O920" s="3"/>
      <c r="P920" s="59">
        <v>0.49299999999999999</v>
      </c>
      <c r="Q920" s="59">
        <v>0.69499999999999995</v>
      </c>
      <c r="R920" s="55">
        <v>0.73</v>
      </c>
      <c r="S920" s="59">
        <v>0.56699999999999995</v>
      </c>
      <c r="T920" s="59">
        <v>0.80200000000000005</v>
      </c>
      <c r="U920" s="55">
        <v>0.84</v>
      </c>
      <c r="V920" s="4" t="str">
        <f t="shared" si="237"/>
        <v>N/A</v>
      </c>
      <c r="W920" s="4"/>
    </row>
    <row r="921" spans="1:23" ht="12.75" customHeight="1" x14ac:dyDescent="0.4">
      <c r="A921" s="2">
        <f t="shared" si="236"/>
        <v>8</v>
      </c>
      <c r="B921" s="63"/>
      <c r="C921" s="4">
        <v>4.1749999999999998</v>
      </c>
      <c r="D921" s="3">
        <f t="shared" si="228"/>
        <v>0</v>
      </c>
      <c r="E921" s="51" t="str">
        <f t="shared" si="229"/>
        <v>N/A</v>
      </c>
      <c r="F921" s="18" t="str">
        <f t="shared" si="230"/>
        <v>N/A</v>
      </c>
      <c r="G921" s="4">
        <v>5.4450000000000003</v>
      </c>
      <c r="H921" s="39">
        <f t="shared" si="231"/>
        <v>0</v>
      </c>
      <c r="I921" s="52" t="str">
        <f t="shared" si="232"/>
        <v>N/A</v>
      </c>
      <c r="J921" s="18" t="str">
        <f t="shared" si="233"/>
        <v>N/A</v>
      </c>
      <c r="K921" s="53" t="str">
        <f t="shared" si="234"/>
        <v>N/A</v>
      </c>
      <c r="L921" s="2" t="s">
        <v>13</v>
      </c>
      <c r="M921" s="2"/>
      <c r="N921" s="3">
        <f t="shared" ref="N921:O921" si="239">N917+N919</f>
        <v>0</v>
      </c>
      <c r="O921" s="3">
        <f t="shared" si="239"/>
        <v>0</v>
      </c>
      <c r="P921" s="59">
        <v>0.49299999999999999</v>
      </c>
      <c r="Q921" s="59">
        <v>0.70199999999999996</v>
      </c>
      <c r="R921" s="55">
        <v>0.75</v>
      </c>
      <c r="S921" s="59">
        <v>0.56699999999999995</v>
      </c>
      <c r="T921" s="59">
        <v>0.81100000000000005</v>
      </c>
      <c r="U921" s="55">
        <v>0.87</v>
      </c>
      <c r="V921" s="4" t="str">
        <f t="shared" si="237"/>
        <v>N/A</v>
      </c>
      <c r="W921" s="4"/>
    </row>
    <row r="922" spans="1:23" ht="12.75" customHeight="1" x14ac:dyDescent="0.4">
      <c r="A922" s="2">
        <f t="shared" si="236"/>
        <v>9</v>
      </c>
      <c r="B922" s="63"/>
      <c r="C922" s="4">
        <v>4.1749999999999998</v>
      </c>
      <c r="D922" s="3">
        <f t="shared" si="228"/>
        <v>0</v>
      </c>
      <c r="E922" s="51" t="str">
        <f t="shared" si="229"/>
        <v>N/A</v>
      </c>
      <c r="F922" s="18" t="str">
        <f t="shared" si="230"/>
        <v>N/A</v>
      </c>
      <c r="G922" s="4">
        <v>6.0750000000000002</v>
      </c>
      <c r="H922" s="39">
        <f t="shared" si="231"/>
        <v>0</v>
      </c>
      <c r="I922" s="52" t="str">
        <f t="shared" si="232"/>
        <v>N/A</v>
      </c>
      <c r="J922" s="18" t="str">
        <f t="shared" si="233"/>
        <v>N/A</v>
      </c>
      <c r="K922" s="53" t="str">
        <f t="shared" si="234"/>
        <v>N/A</v>
      </c>
      <c r="L922" s="2"/>
      <c r="M922" s="2"/>
      <c r="N922" s="2"/>
      <c r="O922" s="3"/>
      <c r="P922" s="59">
        <v>0.49299999999999999</v>
      </c>
      <c r="Q922" s="59">
        <v>0.70799999999999996</v>
      </c>
      <c r="R922" s="55">
        <v>0.76</v>
      </c>
      <c r="S922" s="59">
        <v>0.56699999999999995</v>
      </c>
      <c r="T922" s="59">
        <v>0.81799999999999995</v>
      </c>
      <c r="U922" s="55">
        <v>0.88</v>
      </c>
      <c r="V922" s="4" t="str">
        <f t="shared" si="237"/>
        <v>N/A</v>
      </c>
      <c r="W922" s="4"/>
    </row>
    <row r="923" spans="1:23" ht="12.75" customHeight="1" x14ac:dyDescent="0.4">
      <c r="A923" s="2">
        <f t="shared" si="236"/>
        <v>10</v>
      </c>
      <c r="B923" s="63"/>
      <c r="C923" s="4">
        <v>4.1749999999999998</v>
      </c>
      <c r="D923" s="3">
        <f t="shared" si="228"/>
        <v>0</v>
      </c>
      <c r="E923" s="51" t="str">
        <f t="shared" si="229"/>
        <v>N/A</v>
      </c>
      <c r="F923" s="18" t="str">
        <f t="shared" si="230"/>
        <v>N/A</v>
      </c>
      <c r="G923" s="4">
        <v>6.65</v>
      </c>
      <c r="H923" s="39">
        <f t="shared" si="231"/>
        <v>0</v>
      </c>
      <c r="I923" s="52" t="str">
        <f t="shared" si="232"/>
        <v>N/A</v>
      </c>
      <c r="J923" s="18" t="str">
        <f t="shared" si="233"/>
        <v>N/A</v>
      </c>
      <c r="K923" s="53" t="str">
        <f t="shared" si="234"/>
        <v>N/A</v>
      </c>
      <c r="L923" s="2" t="s">
        <v>14</v>
      </c>
      <c r="M923" s="2"/>
      <c r="N923" s="2"/>
      <c r="O923" s="63"/>
      <c r="P923" s="59">
        <v>0.49299999999999999</v>
      </c>
      <c r="Q923" s="59">
        <v>0.71299999999999997</v>
      </c>
      <c r="R923" s="55">
        <v>0.76</v>
      </c>
      <c r="S923" s="59">
        <v>0.56699999999999995</v>
      </c>
      <c r="T923" s="59">
        <v>0.82399999999999995</v>
      </c>
      <c r="U923" s="55">
        <v>0.88</v>
      </c>
      <c r="V923" s="4" t="str">
        <f t="shared" si="237"/>
        <v>N/A</v>
      </c>
      <c r="W923" s="4"/>
    </row>
    <row r="924" spans="1:23" ht="12.75" customHeight="1" x14ac:dyDescent="0.4">
      <c r="A924" s="2">
        <f t="shared" si="236"/>
        <v>11</v>
      </c>
      <c r="B924" s="63"/>
      <c r="C924" s="4">
        <v>4.1749999999999998</v>
      </c>
      <c r="D924" s="3">
        <f t="shared" si="228"/>
        <v>0</v>
      </c>
      <c r="E924" s="51" t="str">
        <f t="shared" si="229"/>
        <v>N/A</v>
      </c>
      <c r="F924" s="18" t="str">
        <f t="shared" si="230"/>
        <v>N/A</v>
      </c>
      <c r="G924" s="4">
        <v>7.1760000000000002</v>
      </c>
      <c r="H924" s="39">
        <f t="shared" si="231"/>
        <v>0</v>
      </c>
      <c r="I924" s="52" t="str">
        <f t="shared" si="232"/>
        <v>N/A</v>
      </c>
      <c r="J924" s="18" t="str">
        <f t="shared" si="233"/>
        <v>N/A</v>
      </c>
      <c r="K924" s="53" t="str">
        <f t="shared" si="234"/>
        <v>N/A</v>
      </c>
      <c r="L924" s="2"/>
      <c r="M924" s="2"/>
      <c r="N924" s="2"/>
      <c r="O924" s="3"/>
      <c r="P924" s="59">
        <v>0.49299999999999999</v>
      </c>
      <c r="Q924" s="59">
        <v>0.71699999999999997</v>
      </c>
      <c r="R924" s="55">
        <v>0.76</v>
      </c>
      <c r="S924" s="59">
        <v>0.56699999999999995</v>
      </c>
      <c r="T924" s="59">
        <v>0.82799999999999996</v>
      </c>
      <c r="U924" s="55">
        <v>0.88</v>
      </c>
      <c r="V924" s="4" t="str">
        <f t="shared" si="237"/>
        <v>N/A</v>
      </c>
      <c r="W924" s="4"/>
    </row>
    <row r="925" spans="1:23" ht="12.75" customHeight="1" x14ac:dyDescent="0.4">
      <c r="A925" s="2">
        <f t="shared" si="236"/>
        <v>12</v>
      </c>
      <c r="B925" s="63"/>
      <c r="C925" s="4">
        <v>4.1749999999999998</v>
      </c>
      <c r="D925" s="3">
        <f t="shared" si="228"/>
        <v>0</v>
      </c>
      <c r="E925" s="51" t="str">
        <f t="shared" si="229"/>
        <v>N/A</v>
      </c>
      <c r="F925" s="18" t="str">
        <f t="shared" si="230"/>
        <v>N/A</v>
      </c>
      <c r="G925" s="4">
        <v>7.6550000000000002</v>
      </c>
      <c r="H925" s="39">
        <f t="shared" si="231"/>
        <v>0</v>
      </c>
      <c r="I925" s="52" t="str">
        <f t="shared" si="232"/>
        <v>N/A</v>
      </c>
      <c r="J925" s="18" t="str">
        <f t="shared" si="233"/>
        <v>N/A</v>
      </c>
      <c r="K925" s="53" t="str">
        <f t="shared" si="234"/>
        <v>N/A</v>
      </c>
      <c r="L925" s="2" t="s">
        <v>29</v>
      </c>
      <c r="M925" s="2"/>
      <c r="N925" s="2"/>
      <c r="O925" s="63"/>
      <c r="P925" s="59">
        <v>0.49299999999999999</v>
      </c>
      <c r="Q925" s="59">
        <v>0.72</v>
      </c>
      <c r="R925" s="55">
        <v>0.77</v>
      </c>
      <c r="S925" s="59">
        <v>0.56699999999999995</v>
      </c>
      <c r="T925" s="59">
        <v>0.83099999999999996</v>
      </c>
      <c r="U925" s="55">
        <v>0.88</v>
      </c>
      <c r="V925" s="4" t="str">
        <f t="shared" si="237"/>
        <v>N/A</v>
      </c>
      <c r="W925" s="4"/>
    </row>
    <row r="926" spans="1:23" ht="12.75" customHeight="1" x14ac:dyDescent="0.4">
      <c r="A926" s="2">
        <f t="shared" si="236"/>
        <v>13</v>
      </c>
      <c r="B926" s="63"/>
      <c r="C926" s="4">
        <v>4.1749999999999998</v>
      </c>
      <c r="D926" s="3">
        <f t="shared" si="228"/>
        <v>0</v>
      </c>
      <c r="E926" s="51" t="str">
        <f t="shared" si="229"/>
        <v>N/A</v>
      </c>
      <c r="F926" s="18" t="str">
        <f t="shared" si="230"/>
        <v>N/A</v>
      </c>
      <c r="G926" s="4">
        <v>8.093</v>
      </c>
      <c r="H926" s="39">
        <f t="shared" si="231"/>
        <v>0</v>
      </c>
      <c r="I926" s="52" t="str">
        <f t="shared" si="232"/>
        <v>N/A</v>
      </c>
      <c r="J926" s="18" t="str">
        <f t="shared" si="233"/>
        <v>N/A</v>
      </c>
      <c r="K926" s="53" t="str">
        <f t="shared" si="234"/>
        <v>N/A</v>
      </c>
      <c r="L926" s="2"/>
      <c r="M926" s="2"/>
      <c r="N926" s="2"/>
      <c r="O926" s="3"/>
      <c r="P926" s="59">
        <v>0.49299999999999999</v>
      </c>
      <c r="Q926" s="59">
        <v>0.72299999999999998</v>
      </c>
      <c r="R926" s="55">
        <v>0.77</v>
      </c>
      <c r="S926" s="59">
        <v>0.56699999999999995</v>
      </c>
      <c r="T926" s="59">
        <v>0.83399999999999996</v>
      </c>
      <c r="U926" s="55">
        <v>0.89</v>
      </c>
      <c r="V926" s="4" t="str">
        <f t="shared" si="237"/>
        <v>N/A</v>
      </c>
      <c r="W926" s="4"/>
    </row>
    <row r="927" spans="1:23" ht="12.75" customHeight="1" x14ac:dyDescent="0.4">
      <c r="A927" s="2">
        <f t="shared" si="236"/>
        <v>14</v>
      </c>
      <c r="B927" s="63"/>
      <c r="C927" s="4">
        <v>4.1749999999999998</v>
      </c>
      <c r="D927" s="3">
        <f t="shared" si="228"/>
        <v>0</v>
      </c>
      <c r="E927" s="51" t="str">
        <f t="shared" si="229"/>
        <v>N/A</v>
      </c>
      <c r="F927" s="18" t="str">
        <f t="shared" si="230"/>
        <v>N/A</v>
      </c>
      <c r="G927" s="4">
        <v>8.4930000000000003</v>
      </c>
      <c r="H927" s="39">
        <f t="shared" si="231"/>
        <v>0</v>
      </c>
      <c r="I927" s="52" t="str">
        <f t="shared" si="232"/>
        <v>N/A</v>
      </c>
      <c r="J927" s="18" t="str">
        <f t="shared" si="233"/>
        <v>N/A</v>
      </c>
      <c r="K927" s="53" t="str">
        <f t="shared" si="234"/>
        <v>N/A</v>
      </c>
      <c r="L927" s="2" t="s">
        <v>15</v>
      </c>
      <c r="M927" s="2"/>
      <c r="N927" s="2"/>
      <c r="O927" s="3">
        <f t="shared" ref="O927" si="240">O923+O925</f>
        <v>0</v>
      </c>
      <c r="P927" s="59">
        <v>0.49299999999999999</v>
      </c>
      <c r="Q927" s="59">
        <v>0.72499999999999998</v>
      </c>
      <c r="R927" s="55">
        <v>0.77</v>
      </c>
      <c r="S927" s="59">
        <v>0.56699999999999995</v>
      </c>
      <c r="T927" s="59">
        <v>0.83699999999999997</v>
      </c>
      <c r="U927" s="55">
        <v>0.89</v>
      </c>
      <c r="V927" s="4" t="str">
        <f t="shared" si="237"/>
        <v>N/A</v>
      </c>
      <c r="W927" s="4"/>
    </row>
    <row r="928" spans="1:23" ht="12.75" customHeight="1" x14ac:dyDescent="0.4">
      <c r="A928" s="13" t="s">
        <v>84</v>
      </c>
      <c r="B928" s="63"/>
      <c r="C928" s="4">
        <v>4.1749999999999998</v>
      </c>
      <c r="D928" s="3">
        <f t="shared" si="228"/>
        <v>0</v>
      </c>
      <c r="E928" s="51" t="str">
        <f t="shared" si="229"/>
        <v>N/A</v>
      </c>
      <c r="F928" s="18" t="str">
        <f t="shared" si="230"/>
        <v>N/A</v>
      </c>
      <c r="G928" s="4">
        <v>8.6839999999999993</v>
      </c>
      <c r="H928" s="39">
        <f t="shared" si="231"/>
        <v>0</v>
      </c>
      <c r="I928" s="52" t="str">
        <f t="shared" si="232"/>
        <v>N/A</v>
      </c>
      <c r="J928" s="18" t="str">
        <f t="shared" si="233"/>
        <v>N/A</v>
      </c>
      <c r="K928" s="53" t="str">
        <f t="shared" si="234"/>
        <v>N/A</v>
      </c>
      <c r="L928" s="2"/>
      <c r="M928" s="2"/>
      <c r="N928" s="2"/>
      <c r="O928" s="2"/>
      <c r="P928" s="59">
        <v>0.49299999999999999</v>
      </c>
      <c r="Q928" s="59">
        <v>0.72499999999999998</v>
      </c>
      <c r="R928" s="55">
        <v>0.77</v>
      </c>
      <c r="S928" s="59">
        <v>0.56699999999999995</v>
      </c>
      <c r="T928" s="59">
        <v>0.83799999999999997</v>
      </c>
      <c r="U928" s="55">
        <v>0.89</v>
      </c>
      <c r="V928" s="4" t="str">
        <f t="shared" si="237"/>
        <v>N/A</v>
      </c>
      <c r="W928" s="4"/>
    </row>
    <row r="929" spans="1:21" s="16" customFormat="1" ht="12.75" customHeight="1" x14ac:dyDescent="0.4">
      <c r="A929" s="16" t="s">
        <v>3</v>
      </c>
      <c r="B929" s="16">
        <f t="shared" ref="B929" si="241">SUM(B914:B928)</f>
        <v>0</v>
      </c>
      <c r="D929" s="16">
        <f t="shared" ref="D929" si="242">SUM(D914:D928)</f>
        <v>0</v>
      </c>
      <c r="F929" s="16">
        <f t="shared" ref="F929" si="243">SUM(F914:F928)</f>
        <v>0</v>
      </c>
      <c r="H929" s="40">
        <f t="shared" ref="H929" si="244">SUM(H914:H928)</f>
        <v>0</v>
      </c>
      <c r="J929" s="16">
        <f t="shared" ref="J929" si="245">SUM(J914:J928)</f>
        <v>0</v>
      </c>
      <c r="K929" s="41"/>
      <c r="L929" s="2" t="s">
        <v>16</v>
      </c>
      <c r="M929" s="2"/>
      <c r="N929" s="2"/>
      <c r="O929" s="47">
        <f>ROUND(H932,Rounding_decimals)</f>
        <v>0</v>
      </c>
      <c r="R929" s="60"/>
      <c r="U929" s="60"/>
    </row>
    <row r="930" spans="1:21" s="5" customFormat="1" ht="12.75" customHeight="1" x14ac:dyDescent="0.4">
      <c r="B930" s="18"/>
      <c r="C930" s="17"/>
      <c r="D930" s="42" t="s">
        <v>52</v>
      </c>
      <c r="F930" s="43" t="s">
        <v>53</v>
      </c>
      <c r="G930" s="17"/>
      <c r="H930" s="17" t="s">
        <v>54</v>
      </c>
      <c r="I930" s="17"/>
      <c r="J930" s="43" t="s">
        <v>55</v>
      </c>
      <c r="K930" s="44"/>
      <c r="L930" s="2"/>
      <c r="M930" s="2"/>
      <c r="N930" s="2"/>
      <c r="O930" s="48"/>
      <c r="R930" s="61"/>
      <c r="U930" s="61"/>
    </row>
    <row r="931" spans="1:21" ht="12.75" customHeight="1" x14ac:dyDescent="0.4">
      <c r="L931" s="2" t="s">
        <v>17</v>
      </c>
      <c r="M931" s="2"/>
      <c r="N931" s="2"/>
      <c r="O931" s="47">
        <f>IF(O921=0,0,O921/(N921-O927))</f>
        <v>0</v>
      </c>
    </row>
    <row r="932" spans="1:21" ht="12.75" customHeight="1" x14ac:dyDescent="0.4">
      <c r="B932" s="2"/>
      <c r="C932" s="3" t="s">
        <v>56</v>
      </c>
      <c r="H932" s="47">
        <f t="shared" ref="H932" si="246">IFERROR(IF(F929+J929=0,0,(F929+J929)/(D929+H929)),0)</f>
        <v>0</v>
      </c>
      <c r="L932" s="2" t="s">
        <v>18</v>
      </c>
      <c r="M932" s="2"/>
      <c r="N932" s="2"/>
      <c r="O932" s="2"/>
    </row>
    <row r="933" spans="1:21" ht="12.75" customHeight="1" x14ac:dyDescent="0.4">
      <c r="L933" s="2"/>
      <c r="M933" s="2"/>
      <c r="N933" s="2"/>
      <c r="O933" s="2"/>
    </row>
    <row r="934" spans="1:21" ht="12.75" customHeight="1" x14ac:dyDescent="0.4">
      <c r="L934" s="2" t="s">
        <v>19</v>
      </c>
      <c r="M934" s="2"/>
      <c r="N934" s="2"/>
      <c r="O934" s="63"/>
    </row>
    <row r="935" spans="1:21" ht="12.75" customHeight="1" x14ac:dyDescent="0.4">
      <c r="A935" s="19" t="s">
        <v>131</v>
      </c>
      <c r="L935" s="2" t="s">
        <v>32</v>
      </c>
      <c r="M935" s="2"/>
      <c r="N935" s="2"/>
      <c r="O935" s="24" t="str">
        <f>IF(AND(O931&lt;O929,O934&gt;500),"Proceed","Stop")</f>
        <v>Stop</v>
      </c>
    </row>
    <row r="936" spans="1:21" ht="12.75" customHeight="1" x14ac:dyDescent="0.4">
      <c r="A936" s="19" t="s">
        <v>71</v>
      </c>
      <c r="L936" s="2"/>
      <c r="M936" s="2"/>
      <c r="N936" s="2"/>
      <c r="O936" s="2"/>
    </row>
    <row r="937" spans="1:21" ht="12.75" customHeight="1" x14ac:dyDescent="0.4">
      <c r="A937" s="19" t="s">
        <v>85</v>
      </c>
      <c r="L937" s="2" t="s">
        <v>20</v>
      </c>
      <c r="M937" s="2"/>
      <c r="N937" s="2"/>
      <c r="O937" s="45" t="str">
        <f>IF(O935="Proceed",IF(O934&gt;9999,0,IF(O934&gt;4999,0.05,IF(O934&gt;2499,0.075,IF(O934&gt;999,0.1,IF(NOT(O934&lt;500),0.15,"N/A"))))),"N/A")</f>
        <v>N/A</v>
      </c>
    </row>
    <row r="938" spans="1:21" ht="12.75" customHeight="1" x14ac:dyDescent="0.4">
      <c r="A938" s="2" t="s">
        <v>40</v>
      </c>
      <c r="L938" s="2"/>
      <c r="M938" s="2"/>
      <c r="N938" s="2"/>
      <c r="O938" s="2"/>
    </row>
    <row r="939" spans="1:21" ht="12.75" customHeight="1" x14ac:dyDescent="0.4">
      <c r="A939" s="19" t="s">
        <v>86</v>
      </c>
      <c r="L939" s="2" t="s">
        <v>33</v>
      </c>
      <c r="M939" s="2"/>
      <c r="N939" s="2"/>
      <c r="O939" s="27" t="str">
        <f>IFERROR(ROUND(O931+O937,Rounding_decimals), "N/A")</f>
        <v>N/A</v>
      </c>
    </row>
    <row r="940" spans="1:21" ht="12.75" customHeight="1" x14ac:dyDescent="0.4">
      <c r="A940" s="19" t="s">
        <v>87</v>
      </c>
      <c r="L940" s="2" t="s">
        <v>34</v>
      </c>
      <c r="M940" s="2"/>
      <c r="N940" s="2"/>
      <c r="O940" s="2"/>
    </row>
    <row r="941" spans="1:21" ht="12.75" customHeight="1" x14ac:dyDescent="0.4">
      <c r="A941" s="2" t="s">
        <v>41</v>
      </c>
      <c r="K941" s="20"/>
      <c r="L941" s="2" t="s">
        <v>21</v>
      </c>
      <c r="M941" s="2"/>
      <c r="N941" s="2"/>
      <c r="O941" s="2" t="str">
        <f t="shared" ref="O941" si="247">IF(O939&lt;O929,"Proceed","Stop")</f>
        <v>Stop</v>
      </c>
    </row>
    <row r="942" spans="1:21" ht="12.75" customHeight="1" x14ac:dyDescent="0.4">
      <c r="A942" s="19" t="s">
        <v>88</v>
      </c>
      <c r="K942" s="21"/>
      <c r="L942" s="2"/>
      <c r="M942" s="2"/>
      <c r="N942" s="2"/>
      <c r="O942" s="2"/>
    </row>
    <row r="943" spans="1:21" ht="12.75" customHeight="1" x14ac:dyDescent="0.4">
      <c r="A943" s="2" t="s">
        <v>134</v>
      </c>
      <c r="L943" s="2" t="s">
        <v>22</v>
      </c>
      <c r="M943" s="2"/>
      <c r="N943" s="2"/>
      <c r="O943" s="3" t="str">
        <f t="shared" ref="O943" si="248">IF(O941="Proceed",(N921-O927)*O939,"N/A")</f>
        <v>N/A</v>
      </c>
    </row>
    <row r="944" spans="1:21" ht="12.75" customHeight="1" x14ac:dyDescent="0.4">
      <c r="L944" s="2" t="s">
        <v>23</v>
      </c>
      <c r="M944" s="2"/>
      <c r="N944" s="2"/>
      <c r="O944" s="2"/>
    </row>
    <row r="945" spans="12:15" ht="12.75" customHeight="1" x14ac:dyDescent="0.4">
      <c r="L945" s="2"/>
      <c r="M945" s="2"/>
      <c r="N945" s="2"/>
      <c r="O945" s="2"/>
    </row>
    <row r="946" spans="12:15" ht="12.75" customHeight="1" x14ac:dyDescent="0.4">
      <c r="L946" s="2" t="s">
        <v>24</v>
      </c>
      <c r="M946" s="2"/>
      <c r="N946" s="2"/>
      <c r="O946" s="3">
        <f>IFERROR((N921-O927)-(O943/O929),0)</f>
        <v>0</v>
      </c>
    </row>
    <row r="947" spans="12:15" ht="12.75" customHeight="1" x14ac:dyDescent="0.4">
      <c r="L947" s="2" t="s">
        <v>25</v>
      </c>
      <c r="M947" s="2"/>
      <c r="N947" s="2"/>
      <c r="O947" s="2"/>
    </row>
    <row r="948" spans="12:15" ht="12.75" customHeight="1" x14ac:dyDescent="0.4">
      <c r="L948" s="2"/>
      <c r="M948" s="2"/>
      <c r="N948" s="2"/>
      <c r="O948" s="2"/>
    </row>
    <row r="949" spans="12:15" ht="12.75" customHeight="1" x14ac:dyDescent="0.4">
      <c r="L949" s="2" t="s">
        <v>120</v>
      </c>
      <c r="M949" s="2"/>
      <c r="N949" s="2"/>
      <c r="O949" s="2"/>
    </row>
    <row r="950" spans="12:15" ht="12.75" customHeight="1" x14ac:dyDescent="0.4">
      <c r="L950" s="2" t="s">
        <v>121</v>
      </c>
      <c r="M950" s="2"/>
      <c r="N950" s="2"/>
      <c r="O950" s="2"/>
    </row>
    <row r="951" spans="12:15" ht="12.75" customHeight="1" x14ac:dyDescent="0.4">
      <c r="L951" s="2"/>
      <c r="M951" s="2"/>
      <c r="N951" s="2"/>
      <c r="O951" s="2"/>
    </row>
    <row r="952" spans="12:15" ht="12.75" customHeight="1" x14ac:dyDescent="0.4">
      <c r="L952" s="2"/>
      <c r="O952" s="2"/>
    </row>
    <row r="953" spans="12:15" ht="12.75" customHeight="1" x14ac:dyDescent="0.4">
      <c r="L953" s="2"/>
      <c r="M953" s="2" t="s">
        <v>26</v>
      </c>
      <c r="N953" s="2"/>
      <c r="O953" s="2"/>
    </row>
    <row r="954" spans="12:15" ht="12.75" customHeight="1" x14ac:dyDescent="0.4">
      <c r="L954" s="2"/>
      <c r="M954" s="2"/>
      <c r="N954" s="2"/>
      <c r="O954" s="2"/>
    </row>
    <row r="955" spans="12:15" ht="12.75" customHeight="1" x14ac:dyDescent="0.4">
      <c r="L955" s="2"/>
      <c r="M955" s="25" t="s">
        <v>4</v>
      </c>
      <c r="N955" s="26" t="s">
        <v>8</v>
      </c>
      <c r="O955" s="2"/>
    </row>
    <row r="956" spans="12:15" ht="12.75" customHeight="1" x14ac:dyDescent="0.4">
      <c r="L956" s="2"/>
      <c r="M956" s="25"/>
      <c r="N956" s="26"/>
      <c r="O956" s="2"/>
    </row>
    <row r="957" spans="12:15" ht="12.75" customHeight="1" x14ac:dyDescent="0.4">
      <c r="L957" s="2"/>
      <c r="M957" s="2" t="s">
        <v>36</v>
      </c>
      <c r="N957" s="27">
        <v>0</v>
      </c>
      <c r="O957" s="2"/>
    </row>
    <row r="958" spans="12:15" ht="12.75" customHeight="1" x14ac:dyDescent="0.4">
      <c r="L958" s="2"/>
      <c r="M958" s="2" t="s">
        <v>37</v>
      </c>
      <c r="N958" s="27">
        <v>0.05</v>
      </c>
      <c r="O958" s="2"/>
    </row>
    <row r="959" spans="12:15" ht="12.75" customHeight="1" x14ac:dyDescent="0.4">
      <c r="L959" s="2"/>
      <c r="M959" s="2" t="s">
        <v>38</v>
      </c>
      <c r="N959" s="27">
        <v>7.4999999999999997E-2</v>
      </c>
      <c r="O959" s="2"/>
    </row>
    <row r="960" spans="12:15" ht="12.75" customHeight="1" x14ac:dyDescent="0.4">
      <c r="L960" s="2"/>
      <c r="M960" s="2" t="s">
        <v>39</v>
      </c>
      <c r="N960" s="27">
        <v>0.1</v>
      </c>
      <c r="O960" s="2"/>
    </row>
    <row r="961" spans="1:21" ht="12.75" customHeight="1" x14ac:dyDescent="0.4">
      <c r="L961" s="2"/>
      <c r="M961" s="2" t="s">
        <v>5</v>
      </c>
      <c r="N961" s="27">
        <v>0.15</v>
      </c>
      <c r="O961" s="2"/>
    </row>
    <row r="962" spans="1:21" ht="12.75" customHeight="1" x14ac:dyDescent="0.4">
      <c r="L962" s="2"/>
      <c r="M962" s="2" t="s">
        <v>35</v>
      </c>
      <c r="N962" s="27" t="s">
        <v>27</v>
      </c>
      <c r="O962" s="2"/>
    </row>
    <row r="963" spans="1:21" ht="12.75" customHeight="1" x14ac:dyDescent="0.4">
      <c r="L963" s="2"/>
      <c r="M963" s="2"/>
      <c r="N963" s="2"/>
      <c r="O963" s="2"/>
    </row>
    <row r="964" spans="1:21" ht="12.75" customHeight="1" x14ac:dyDescent="0.4">
      <c r="M964" s="2"/>
      <c r="N964" s="2"/>
      <c r="O964" s="2"/>
    </row>
    <row r="965" spans="1:21" ht="12.75" customHeight="1" x14ac:dyDescent="0.4">
      <c r="L965" s="19" t="s">
        <v>131</v>
      </c>
      <c r="M965" s="2"/>
      <c r="N965" s="2"/>
      <c r="O965" s="2"/>
    </row>
    <row r="966" spans="1:21" ht="12.75" customHeight="1" x14ac:dyDescent="0.4">
      <c r="L966" s="19" t="s">
        <v>75</v>
      </c>
      <c r="M966" s="2"/>
      <c r="N966" s="2"/>
      <c r="O966" s="2"/>
    </row>
    <row r="967" spans="1:21" ht="12.75" customHeight="1" x14ac:dyDescent="0.4">
      <c r="L967" s="19" t="s">
        <v>76</v>
      </c>
      <c r="M967" s="2"/>
      <c r="N967" s="2"/>
      <c r="O967" s="2"/>
    </row>
    <row r="968" spans="1:21" ht="12.75" customHeight="1" x14ac:dyDescent="0.4">
      <c r="L968" s="2" t="s">
        <v>77</v>
      </c>
      <c r="M968" s="2"/>
      <c r="N968" s="2"/>
      <c r="O968" s="2"/>
    </row>
    <row r="969" spans="1:21" ht="12.75" customHeight="1" x14ac:dyDescent="0.4">
      <c r="L969" s="2" t="s">
        <v>78</v>
      </c>
      <c r="M969" s="2"/>
      <c r="N969" s="2"/>
      <c r="O969" s="20"/>
    </row>
    <row r="970" spans="1:21" ht="12.75" customHeight="1" x14ac:dyDescent="0.4">
      <c r="L970" s="2" t="s">
        <v>79</v>
      </c>
      <c r="M970" s="2"/>
      <c r="N970" s="2"/>
      <c r="O970" s="21"/>
    </row>
    <row r="971" spans="1:21" ht="12.75" customHeight="1" x14ac:dyDescent="0.4">
      <c r="L971" s="2" t="s">
        <v>80</v>
      </c>
      <c r="M971" s="2"/>
      <c r="N971" s="2"/>
      <c r="O971" s="2"/>
    </row>
    <row r="972" spans="1:21" ht="12.75" customHeight="1" x14ac:dyDescent="0.4">
      <c r="L972" s="2"/>
      <c r="M972" s="2"/>
      <c r="N972" s="2"/>
      <c r="O972" s="2"/>
    </row>
    <row r="973" spans="1:21" ht="12.75" customHeight="1" x14ac:dyDescent="0.4">
      <c r="L973" s="2"/>
      <c r="M973" s="2"/>
      <c r="N973" s="2"/>
      <c r="O973" s="2"/>
    </row>
    <row r="974" spans="1:21" ht="12.75" customHeight="1" x14ac:dyDescent="0.4">
      <c r="L974" s="2"/>
      <c r="M974" s="2"/>
      <c r="N974" s="2"/>
      <c r="O974" s="2"/>
    </row>
    <row r="975" spans="1:21" s="66" customFormat="1" ht="12.75" customHeight="1" x14ac:dyDescent="0.3">
      <c r="A975" s="69" t="s">
        <v>137</v>
      </c>
      <c r="B975" s="70"/>
      <c r="C975" s="67"/>
      <c r="D975" s="71"/>
      <c r="F975" s="72"/>
      <c r="G975" s="67"/>
      <c r="H975" s="67"/>
      <c r="I975" s="67"/>
      <c r="J975" s="72"/>
      <c r="K975" s="68"/>
      <c r="L975" s="69" t="s">
        <v>137</v>
      </c>
      <c r="R975" s="73"/>
      <c r="U975" s="73"/>
    </row>
    <row r="976" spans="1:21" ht="12.75" customHeight="1" x14ac:dyDescent="0.4">
      <c r="A976" s="2" t="s">
        <v>65</v>
      </c>
      <c r="L976" s="2" t="s">
        <v>65</v>
      </c>
      <c r="M976" s="2"/>
      <c r="N976" s="2"/>
      <c r="O976" s="2"/>
    </row>
    <row r="977" spans="1:23" ht="12.75" customHeight="1" x14ac:dyDescent="0.4">
      <c r="A977" s="1" t="s">
        <v>67</v>
      </c>
      <c r="L977" s="1" t="s">
        <v>68</v>
      </c>
      <c r="M977" s="2"/>
      <c r="N977" s="2"/>
      <c r="O977" s="2"/>
    </row>
    <row r="978" spans="1:23" ht="12.75" customHeight="1" x14ac:dyDescent="0.4">
      <c r="A978" s="1" t="str">
        <f>Summary!A995&amp;" "&amp;Summary!B995</f>
        <v xml:space="preserve"> </v>
      </c>
      <c r="L978" s="1" t="str">
        <f>Summary!A995&amp;" "&amp;Summary!B995</f>
        <v xml:space="preserve"> </v>
      </c>
      <c r="M978" s="2"/>
      <c r="N978" s="2"/>
      <c r="O978" s="2"/>
    </row>
    <row r="979" spans="1:23" ht="12.75" customHeight="1" x14ac:dyDescent="0.4">
      <c r="L979" s="2"/>
      <c r="M979" s="2"/>
      <c r="N979" s="2"/>
      <c r="O979" s="2"/>
    </row>
    <row r="980" spans="1:23" ht="12.75" customHeight="1" x14ac:dyDescent="0.4">
      <c r="L980" s="2"/>
      <c r="M980" s="2"/>
      <c r="N980" s="2"/>
      <c r="O980" s="2"/>
    </row>
    <row r="981" spans="1:23" ht="12.75" customHeight="1" x14ac:dyDescent="0.4">
      <c r="A981" s="6" t="s">
        <v>11</v>
      </c>
      <c r="B981" s="14">
        <f>Summary!$B$6</f>
        <v>0</v>
      </c>
      <c r="C981" s="2"/>
      <c r="E981" s="6"/>
      <c r="F981" s="2"/>
      <c r="L981" s="6" t="s">
        <v>11</v>
      </c>
      <c r="M981" s="14">
        <f>Summary!$B$6</f>
        <v>0</v>
      </c>
      <c r="N981" s="5"/>
      <c r="O981" s="5"/>
    </row>
    <row r="982" spans="1:23" ht="12.75" customHeight="1" x14ac:dyDescent="0.4">
      <c r="A982" s="6" t="s">
        <v>6</v>
      </c>
      <c r="B982" s="22">
        <f>Summary!$B$7</f>
        <v>0</v>
      </c>
      <c r="C982" s="2"/>
      <c r="E982" s="6"/>
      <c r="F982" s="4"/>
      <c r="I982" s="6"/>
      <c r="K982" s="7"/>
      <c r="L982" s="6" t="s">
        <v>6</v>
      </c>
      <c r="M982" s="22">
        <f>Summary!$B$7</f>
        <v>0</v>
      </c>
      <c r="N982" s="5"/>
      <c r="O982" s="5"/>
    </row>
    <row r="983" spans="1:23" ht="12.75" customHeight="1" x14ac:dyDescent="0.4">
      <c r="A983" s="2" t="s">
        <v>69</v>
      </c>
      <c r="B983" s="62" t="s">
        <v>125</v>
      </c>
      <c r="C983" s="2"/>
      <c r="F983" s="3"/>
      <c r="I983" s="6"/>
      <c r="L983" s="2" t="s">
        <v>69</v>
      </c>
      <c r="M983" s="4" t="str">
        <f>Refunds!B983</f>
        <v>N/A</v>
      </c>
      <c r="N983" s="5"/>
      <c r="O983" s="5"/>
    </row>
    <row r="984" spans="1:23" ht="12.75" customHeight="1" x14ac:dyDescent="0.4">
      <c r="A984" s="6" t="s">
        <v>70</v>
      </c>
      <c r="B984" s="62" t="s">
        <v>125</v>
      </c>
      <c r="C984" s="2"/>
      <c r="F984" s="3"/>
      <c r="G984" s="2"/>
      <c r="H984" s="2"/>
      <c r="I984" s="7"/>
      <c r="J984" s="7"/>
      <c r="K984" s="7"/>
      <c r="L984" s="6" t="s">
        <v>70</v>
      </c>
      <c r="M984" s="22" t="str">
        <f>Refunds!B984</f>
        <v>N/A</v>
      </c>
      <c r="N984" s="5"/>
      <c r="O984" s="5"/>
    </row>
    <row r="985" spans="1:23" ht="12.75" customHeight="1" x14ac:dyDescent="0.4">
      <c r="A985" s="2" t="s">
        <v>148</v>
      </c>
      <c r="B985" s="62"/>
      <c r="J985" s="4"/>
      <c r="L985" s="6" t="s">
        <v>148</v>
      </c>
      <c r="M985" s="22">
        <f>B985</f>
        <v>0</v>
      </c>
      <c r="N985" s="5"/>
      <c r="O985" s="5"/>
    </row>
    <row r="986" spans="1:23" ht="12.75" customHeight="1" x14ac:dyDescent="0.4">
      <c r="J986" s="4"/>
      <c r="L986" s="2"/>
      <c r="M986" s="2"/>
      <c r="N986" s="2"/>
      <c r="O986" s="2"/>
    </row>
    <row r="987" spans="1:23" s="23" customFormat="1" ht="52.5" x14ac:dyDescent="0.4">
      <c r="A987" s="23" t="s">
        <v>81</v>
      </c>
      <c r="B987" s="29" t="s">
        <v>82</v>
      </c>
      <c r="C987" s="30" t="s">
        <v>44</v>
      </c>
      <c r="D987" s="31" t="s">
        <v>48</v>
      </c>
      <c r="E987" s="23" t="s">
        <v>45</v>
      </c>
      <c r="F987" s="32" t="s">
        <v>49</v>
      </c>
      <c r="G987" s="30" t="s">
        <v>46</v>
      </c>
      <c r="H987" s="30" t="s">
        <v>50</v>
      </c>
      <c r="I987" s="30" t="s">
        <v>47</v>
      </c>
      <c r="J987" s="32" t="s">
        <v>51</v>
      </c>
      <c r="K987" s="33" t="s">
        <v>83</v>
      </c>
      <c r="L987" s="5"/>
      <c r="M987" s="5"/>
      <c r="N987" s="23" t="s">
        <v>72</v>
      </c>
      <c r="O987" s="23" t="s">
        <v>73</v>
      </c>
      <c r="P987" s="56" t="s">
        <v>57</v>
      </c>
      <c r="Q987" s="56" t="s">
        <v>58</v>
      </c>
      <c r="R987" s="57" t="s">
        <v>59</v>
      </c>
      <c r="S987" s="56" t="s">
        <v>60</v>
      </c>
      <c r="T987" s="56" t="s">
        <v>61</v>
      </c>
      <c r="U987" s="57" t="s">
        <v>62</v>
      </c>
      <c r="V987" s="23" t="s">
        <v>126</v>
      </c>
    </row>
    <row r="988" spans="1:23" s="26" customFormat="1" ht="12.75" customHeight="1" x14ac:dyDescent="0.4">
      <c r="B988" s="34"/>
      <c r="C988" s="35"/>
      <c r="D988" s="36"/>
      <c r="F988" s="37"/>
      <c r="G988" s="35"/>
      <c r="H988" s="35"/>
      <c r="I988" s="35"/>
      <c r="J988" s="37"/>
      <c r="K988" s="38"/>
      <c r="L988" s="2"/>
      <c r="M988" s="2"/>
      <c r="N988" s="2"/>
      <c r="O988" s="2"/>
      <c r="R988" s="58"/>
      <c r="U988" s="58"/>
    </row>
    <row r="989" spans="1:23" ht="12.75" customHeight="1" x14ac:dyDescent="0.4">
      <c r="A989" s="2">
        <v>1</v>
      </c>
      <c r="B989" s="63"/>
      <c r="C989" s="4">
        <v>2.77</v>
      </c>
      <c r="D989" s="3">
        <f t="shared" ref="D989:D1003" si="249">B989*C989</f>
        <v>0</v>
      </c>
      <c r="E989" s="51" t="str">
        <f t="shared" ref="E989:E1003" si="250">IF(OR(V989="Individual",V989="Individual Select",V989="Group Mass-Marketed",V989="Group Select Mass-Marketed"),P989,IF(OR(V989="Group",V989="Group Select"),S989,"N/A"))</f>
        <v>N/A</v>
      </c>
      <c r="F989" s="18" t="str">
        <f t="shared" ref="F989:F1003" si="251">IFERROR(D989*E989,"N/A")</f>
        <v>N/A</v>
      </c>
      <c r="G989" s="4">
        <v>0</v>
      </c>
      <c r="H989" s="39">
        <f t="shared" ref="H989:H1003" si="252">B989*G989</f>
        <v>0</v>
      </c>
      <c r="I989" s="52" t="str">
        <f t="shared" ref="I989:I1003" si="253">IF(OR(V989="Individual",V989="Individual Select",V989="Group Mass-Marketed",V989="Group Select Mass-Marketed"),Q989,IF(OR(V989="Group",V989="Group Select"),T989,"N/A"))</f>
        <v>N/A</v>
      </c>
      <c r="J989" s="18" t="str">
        <f t="shared" ref="J989:J1003" si="254">IFERROR(H989*I989, "N/A")</f>
        <v>N/A</v>
      </c>
      <c r="K989" s="53" t="str">
        <f t="shared" ref="K989:K1003" si="255">IF(OR(V989="Individual",V989="Individual Select",V989="Group Mass-Marketed",V989="Group Select Mass-Marketed"),R989,IF(OR(V989="Group",V989="Group Select"),U989,"N/A"))</f>
        <v>N/A</v>
      </c>
      <c r="L989" s="2" t="s">
        <v>12</v>
      </c>
      <c r="M989" s="2"/>
      <c r="N989" s="2"/>
      <c r="O989" s="2"/>
      <c r="P989" s="59">
        <v>0.442</v>
      </c>
      <c r="Q989" s="59">
        <v>0</v>
      </c>
      <c r="R989" s="55">
        <v>0.4</v>
      </c>
      <c r="S989" s="59">
        <v>0.50700000000000001</v>
      </c>
      <c r="T989" s="59">
        <v>0</v>
      </c>
      <c r="U989" s="55">
        <v>0.46</v>
      </c>
      <c r="V989" s="4" t="str">
        <f t="shared" ref="V989" si="256">B983</f>
        <v>N/A</v>
      </c>
      <c r="W989" s="4"/>
    </row>
    <row r="990" spans="1:23" ht="12.75" customHeight="1" x14ac:dyDescent="0.4">
      <c r="A990" s="2">
        <f t="shared" ref="A990:A1002" si="257">A989+1</f>
        <v>2</v>
      </c>
      <c r="B990" s="63"/>
      <c r="C990" s="4">
        <v>4.1749999999999998</v>
      </c>
      <c r="D990" s="3">
        <f t="shared" si="249"/>
        <v>0</v>
      </c>
      <c r="E990" s="51" t="str">
        <f t="shared" si="250"/>
        <v>N/A</v>
      </c>
      <c r="F990" s="18" t="str">
        <f t="shared" si="251"/>
        <v>N/A</v>
      </c>
      <c r="G990" s="4">
        <v>0</v>
      </c>
      <c r="H990" s="39">
        <f t="shared" si="252"/>
        <v>0</v>
      </c>
      <c r="I990" s="52" t="str">
        <f t="shared" si="253"/>
        <v>N/A</v>
      </c>
      <c r="J990" s="18" t="str">
        <f t="shared" si="254"/>
        <v>N/A</v>
      </c>
      <c r="K990" s="53" t="str">
        <f t="shared" si="255"/>
        <v>N/A</v>
      </c>
      <c r="L990" s="2" t="s">
        <v>28</v>
      </c>
      <c r="M990" s="2"/>
      <c r="N990" s="63"/>
      <c r="O990" s="63"/>
      <c r="P990" s="59">
        <v>0.49299999999999999</v>
      </c>
      <c r="Q990" s="59">
        <v>0</v>
      </c>
      <c r="R990" s="55">
        <v>0.55000000000000004</v>
      </c>
      <c r="S990" s="59">
        <v>0.56699999999999995</v>
      </c>
      <c r="T990" s="59">
        <v>0</v>
      </c>
      <c r="U990" s="55">
        <v>0.63</v>
      </c>
      <c r="V990" s="4" t="str">
        <f t="shared" ref="V990:V1003" si="258">V989</f>
        <v>N/A</v>
      </c>
      <c r="W990" s="4"/>
    </row>
    <row r="991" spans="1:23" ht="12.75" customHeight="1" x14ac:dyDescent="0.4">
      <c r="A991" s="2">
        <f t="shared" si="257"/>
        <v>3</v>
      </c>
      <c r="B991" s="63"/>
      <c r="C991" s="4">
        <v>4.1749999999999998</v>
      </c>
      <c r="D991" s="3">
        <f t="shared" si="249"/>
        <v>0</v>
      </c>
      <c r="E991" s="51" t="str">
        <f t="shared" si="250"/>
        <v>N/A</v>
      </c>
      <c r="F991" s="18" t="str">
        <f t="shared" si="251"/>
        <v>N/A</v>
      </c>
      <c r="G991" s="4">
        <v>1.194</v>
      </c>
      <c r="H991" s="39">
        <f t="shared" si="252"/>
        <v>0</v>
      </c>
      <c r="I991" s="52" t="str">
        <f t="shared" si="253"/>
        <v>N/A</v>
      </c>
      <c r="J991" s="18" t="str">
        <f t="shared" si="254"/>
        <v>N/A</v>
      </c>
      <c r="K991" s="53" t="str">
        <f t="shared" si="255"/>
        <v>N/A</v>
      </c>
      <c r="L991" s="2" t="s">
        <v>74</v>
      </c>
      <c r="M991" s="2"/>
      <c r="N991" s="63"/>
      <c r="O991" s="63"/>
      <c r="P991" s="59">
        <v>0.49299999999999999</v>
      </c>
      <c r="Q991" s="59">
        <v>0.65900000000000003</v>
      </c>
      <c r="R991" s="55">
        <v>0.65</v>
      </c>
      <c r="S991" s="59">
        <v>0.56699999999999995</v>
      </c>
      <c r="T991" s="59">
        <v>0.75900000000000001</v>
      </c>
      <c r="U991" s="55">
        <v>0.75</v>
      </c>
      <c r="V991" s="4" t="str">
        <f t="shared" si="258"/>
        <v>N/A</v>
      </c>
      <c r="W991" s="4"/>
    </row>
    <row r="992" spans="1:23" ht="12.75" customHeight="1" x14ac:dyDescent="0.4">
      <c r="A992" s="2">
        <f t="shared" si="257"/>
        <v>4</v>
      </c>
      <c r="B992" s="63"/>
      <c r="C992" s="4">
        <v>4.1749999999999998</v>
      </c>
      <c r="D992" s="3">
        <f t="shared" si="249"/>
        <v>0</v>
      </c>
      <c r="E992" s="51" t="str">
        <f t="shared" si="250"/>
        <v>N/A</v>
      </c>
      <c r="F992" s="18" t="str">
        <f t="shared" si="251"/>
        <v>N/A</v>
      </c>
      <c r="G992" s="4">
        <v>2.2450000000000001</v>
      </c>
      <c r="H992" s="39">
        <f t="shared" si="252"/>
        <v>0</v>
      </c>
      <c r="I992" s="52" t="str">
        <f t="shared" si="253"/>
        <v>N/A</v>
      </c>
      <c r="J992" s="18" t="str">
        <f t="shared" si="254"/>
        <v>N/A</v>
      </c>
      <c r="K992" s="53" t="str">
        <f t="shared" si="255"/>
        <v>N/A</v>
      </c>
      <c r="L992" s="2" t="s">
        <v>31</v>
      </c>
      <c r="M992" s="2"/>
      <c r="N992" s="3">
        <f t="shared" ref="N992:O992" si="259">N990-N991</f>
        <v>0</v>
      </c>
      <c r="O992" s="3">
        <f t="shared" si="259"/>
        <v>0</v>
      </c>
      <c r="P992" s="59">
        <v>0.49299999999999999</v>
      </c>
      <c r="Q992" s="59">
        <v>0.66900000000000004</v>
      </c>
      <c r="R992" s="55">
        <v>0.67</v>
      </c>
      <c r="S992" s="59">
        <v>0.56699999999999995</v>
      </c>
      <c r="T992" s="59">
        <v>0.77100000000000002</v>
      </c>
      <c r="U992" s="55">
        <v>0.77</v>
      </c>
      <c r="V992" s="4" t="str">
        <f t="shared" si="258"/>
        <v>N/A</v>
      </c>
      <c r="W992" s="4"/>
    </row>
    <row r="993" spans="1:23" ht="12.75" customHeight="1" x14ac:dyDescent="0.4">
      <c r="A993" s="2">
        <f t="shared" si="257"/>
        <v>5</v>
      </c>
      <c r="B993" s="63"/>
      <c r="C993" s="4">
        <v>4.1749999999999998</v>
      </c>
      <c r="D993" s="3">
        <f t="shared" si="249"/>
        <v>0</v>
      </c>
      <c r="E993" s="51" t="str">
        <f t="shared" si="250"/>
        <v>N/A</v>
      </c>
      <c r="F993" s="18" t="str">
        <f t="shared" si="251"/>
        <v>N/A</v>
      </c>
      <c r="G993" s="4">
        <v>3.17</v>
      </c>
      <c r="H993" s="39">
        <f t="shared" si="252"/>
        <v>0</v>
      </c>
      <c r="I993" s="52" t="str">
        <f t="shared" si="253"/>
        <v>N/A</v>
      </c>
      <c r="J993" s="18" t="str">
        <f t="shared" si="254"/>
        <v>N/A</v>
      </c>
      <c r="K993" s="53" t="str">
        <f t="shared" si="255"/>
        <v>N/A</v>
      </c>
      <c r="L993" s="2"/>
      <c r="M993" s="2"/>
      <c r="N993" s="3"/>
      <c r="O993" s="3"/>
      <c r="P993" s="59">
        <v>0.49299999999999999</v>
      </c>
      <c r="Q993" s="59">
        <v>0.67800000000000005</v>
      </c>
      <c r="R993" s="55">
        <v>0.69</v>
      </c>
      <c r="S993" s="59">
        <v>0.56699999999999995</v>
      </c>
      <c r="T993" s="59">
        <v>0.78200000000000003</v>
      </c>
      <c r="U993" s="55">
        <v>0.8</v>
      </c>
      <c r="V993" s="4" t="str">
        <f t="shared" si="258"/>
        <v>N/A</v>
      </c>
      <c r="W993" s="4"/>
    </row>
    <row r="994" spans="1:23" ht="12.75" customHeight="1" x14ac:dyDescent="0.4">
      <c r="A994" s="2">
        <f t="shared" si="257"/>
        <v>6</v>
      </c>
      <c r="B994" s="63"/>
      <c r="C994" s="4">
        <v>4.1749999999999998</v>
      </c>
      <c r="D994" s="3">
        <f t="shared" si="249"/>
        <v>0</v>
      </c>
      <c r="E994" s="51" t="str">
        <f t="shared" si="250"/>
        <v>N/A</v>
      </c>
      <c r="F994" s="18" t="str">
        <f t="shared" si="251"/>
        <v>N/A</v>
      </c>
      <c r="G994" s="4">
        <v>3.9980000000000002</v>
      </c>
      <c r="H994" s="39">
        <f t="shared" si="252"/>
        <v>0</v>
      </c>
      <c r="I994" s="52" t="str">
        <f t="shared" si="253"/>
        <v>N/A</v>
      </c>
      <c r="J994" s="18" t="str">
        <f t="shared" si="254"/>
        <v>N/A</v>
      </c>
      <c r="K994" s="53" t="str">
        <f t="shared" si="255"/>
        <v>N/A</v>
      </c>
      <c r="L994" s="2" t="s">
        <v>30</v>
      </c>
      <c r="M994" s="2"/>
      <c r="N994" s="63"/>
      <c r="O994" s="63"/>
      <c r="P994" s="59">
        <v>0.49299999999999999</v>
      </c>
      <c r="Q994" s="59">
        <v>0.68600000000000005</v>
      </c>
      <c r="R994" s="55">
        <v>0.71</v>
      </c>
      <c r="S994" s="59">
        <v>0.56699999999999995</v>
      </c>
      <c r="T994" s="59">
        <v>0.79200000000000004</v>
      </c>
      <c r="U994" s="55">
        <v>0.82</v>
      </c>
      <c r="V994" s="4" t="str">
        <f t="shared" si="258"/>
        <v>N/A</v>
      </c>
      <c r="W994" s="4"/>
    </row>
    <row r="995" spans="1:23" ht="12.75" customHeight="1" x14ac:dyDescent="0.4">
      <c r="A995" s="2">
        <f t="shared" si="257"/>
        <v>7</v>
      </c>
      <c r="B995" s="63"/>
      <c r="C995" s="4">
        <v>4.1749999999999998</v>
      </c>
      <c r="D995" s="3">
        <f t="shared" si="249"/>
        <v>0</v>
      </c>
      <c r="E995" s="51" t="str">
        <f t="shared" si="250"/>
        <v>N/A</v>
      </c>
      <c r="F995" s="18" t="str">
        <f t="shared" si="251"/>
        <v>N/A</v>
      </c>
      <c r="G995" s="4">
        <v>4.7539999999999996</v>
      </c>
      <c r="H995" s="39">
        <f t="shared" si="252"/>
        <v>0</v>
      </c>
      <c r="I995" s="52" t="str">
        <f t="shared" si="253"/>
        <v>N/A</v>
      </c>
      <c r="J995" s="18" t="str">
        <f t="shared" si="254"/>
        <v>N/A</v>
      </c>
      <c r="K995" s="53" t="str">
        <f t="shared" si="255"/>
        <v>N/A</v>
      </c>
      <c r="L995" s="2"/>
      <c r="M995" s="2"/>
      <c r="N995" s="3"/>
      <c r="O995" s="3"/>
      <c r="P995" s="59">
        <v>0.49299999999999999</v>
      </c>
      <c r="Q995" s="59">
        <v>0.69499999999999995</v>
      </c>
      <c r="R995" s="55">
        <v>0.73</v>
      </c>
      <c r="S995" s="59">
        <v>0.56699999999999995</v>
      </c>
      <c r="T995" s="59">
        <v>0.80200000000000005</v>
      </c>
      <c r="U995" s="55">
        <v>0.84</v>
      </c>
      <c r="V995" s="4" t="str">
        <f t="shared" si="258"/>
        <v>N/A</v>
      </c>
      <c r="W995" s="4"/>
    </row>
    <row r="996" spans="1:23" ht="12.75" customHeight="1" x14ac:dyDescent="0.4">
      <c r="A996" s="2">
        <f t="shared" si="257"/>
        <v>8</v>
      </c>
      <c r="B996" s="63"/>
      <c r="C996" s="4">
        <v>4.1749999999999998</v>
      </c>
      <c r="D996" s="3">
        <f t="shared" si="249"/>
        <v>0</v>
      </c>
      <c r="E996" s="51" t="str">
        <f t="shared" si="250"/>
        <v>N/A</v>
      </c>
      <c r="F996" s="18" t="str">
        <f t="shared" si="251"/>
        <v>N/A</v>
      </c>
      <c r="G996" s="4">
        <v>5.4450000000000003</v>
      </c>
      <c r="H996" s="39">
        <f t="shared" si="252"/>
        <v>0</v>
      </c>
      <c r="I996" s="52" t="str">
        <f t="shared" si="253"/>
        <v>N/A</v>
      </c>
      <c r="J996" s="18" t="str">
        <f t="shared" si="254"/>
        <v>N/A</v>
      </c>
      <c r="K996" s="53" t="str">
        <f t="shared" si="255"/>
        <v>N/A</v>
      </c>
      <c r="L996" s="2" t="s">
        <v>13</v>
      </c>
      <c r="M996" s="2"/>
      <c r="N996" s="3">
        <f t="shared" ref="N996:O996" si="260">N992+N994</f>
        <v>0</v>
      </c>
      <c r="O996" s="3">
        <f t="shared" si="260"/>
        <v>0</v>
      </c>
      <c r="P996" s="59">
        <v>0.49299999999999999</v>
      </c>
      <c r="Q996" s="59">
        <v>0.70199999999999996</v>
      </c>
      <c r="R996" s="55">
        <v>0.75</v>
      </c>
      <c r="S996" s="59">
        <v>0.56699999999999995</v>
      </c>
      <c r="T996" s="59">
        <v>0.81100000000000005</v>
      </c>
      <c r="U996" s="55">
        <v>0.87</v>
      </c>
      <c r="V996" s="4" t="str">
        <f t="shared" si="258"/>
        <v>N/A</v>
      </c>
      <c r="W996" s="4"/>
    </row>
    <row r="997" spans="1:23" ht="12.75" customHeight="1" x14ac:dyDescent="0.4">
      <c r="A997" s="2">
        <f t="shared" si="257"/>
        <v>9</v>
      </c>
      <c r="B997" s="63"/>
      <c r="C997" s="4">
        <v>4.1749999999999998</v>
      </c>
      <c r="D997" s="3">
        <f t="shared" si="249"/>
        <v>0</v>
      </c>
      <c r="E997" s="51" t="str">
        <f t="shared" si="250"/>
        <v>N/A</v>
      </c>
      <c r="F997" s="18" t="str">
        <f t="shared" si="251"/>
        <v>N/A</v>
      </c>
      <c r="G997" s="4">
        <v>6.0750000000000002</v>
      </c>
      <c r="H997" s="39">
        <f t="shared" si="252"/>
        <v>0</v>
      </c>
      <c r="I997" s="52" t="str">
        <f t="shared" si="253"/>
        <v>N/A</v>
      </c>
      <c r="J997" s="18" t="str">
        <f t="shared" si="254"/>
        <v>N/A</v>
      </c>
      <c r="K997" s="53" t="str">
        <f t="shared" si="255"/>
        <v>N/A</v>
      </c>
      <c r="L997" s="2"/>
      <c r="M997" s="2"/>
      <c r="N997" s="2"/>
      <c r="O997" s="3"/>
      <c r="P997" s="59">
        <v>0.49299999999999999</v>
      </c>
      <c r="Q997" s="59">
        <v>0.70799999999999996</v>
      </c>
      <c r="R997" s="55">
        <v>0.76</v>
      </c>
      <c r="S997" s="59">
        <v>0.56699999999999995</v>
      </c>
      <c r="T997" s="59">
        <v>0.81799999999999995</v>
      </c>
      <c r="U997" s="55">
        <v>0.88</v>
      </c>
      <c r="V997" s="4" t="str">
        <f t="shared" si="258"/>
        <v>N/A</v>
      </c>
      <c r="W997" s="4"/>
    </row>
    <row r="998" spans="1:23" ht="12.75" customHeight="1" x14ac:dyDescent="0.4">
      <c r="A998" s="2">
        <f t="shared" si="257"/>
        <v>10</v>
      </c>
      <c r="B998" s="63"/>
      <c r="C998" s="4">
        <v>4.1749999999999998</v>
      </c>
      <c r="D998" s="3">
        <f t="shared" si="249"/>
        <v>0</v>
      </c>
      <c r="E998" s="51" t="str">
        <f t="shared" si="250"/>
        <v>N/A</v>
      </c>
      <c r="F998" s="18" t="str">
        <f t="shared" si="251"/>
        <v>N/A</v>
      </c>
      <c r="G998" s="4">
        <v>6.65</v>
      </c>
      <c r="H998" s="39">
        <f t="shared" si="252"/>
        <v>0</v>
      </c>
      <c r="I998" s="52" t="str">
        <f t="shared" si="253"/>
        <v>N/A</v>
      </c>
      <c r="J998" s="18" t="str">
        <f t="shared" si="254"/>
        <v>N/A</v>
      </c>
      <c r="K998" s="53" t="str">
        <f t="shared" si="255"/>
        <v>N/A</v>
      </c>
      <c r="L998" s="2" t="s">
        <v>14</v>
      </c>
      <c r="M998" s="2"/>
      <c r="N998" s="2"/>
      <c r="O998" s="63"/>
      <c r="P998" s="59">
        <v>0.49299999999999999</v>
      </c>
      <c r="Q998" s="59">
        <v>0.71299999999999997</v>
      </c>
      <c r="R998" s="55">
        <v>0.76</v>
      </c>
      <c r="S998" s="59">
        <v>0.56699999999999995</v>
      </c>
      <c r="T998" s="59">
        <v>0.82399999999999995</v>
      </c>
      <c r="U998" s="55">
        <v>0.88</v>
      </c>
      <c r="V998" s="4" t="str">
        <f t="shared" si="258"/>
        <v>N/A</v>
      </c>
      <c r="W998" s="4"/>
    </row>
    <row r="999" spans="1:23" ht="12.75" customHeight="1" x14ac:dyDescent="0.4">
      <c r="A999" s="2">
        <f t="shared" si="257"/>
        <v>11</v>
      </c>
      <c r="B999" s="63"/>
      <c r="C999" s="4">
        <v>4.1749999999999998</v>
      </c>
      <c r="D999" s="3">
        <f t="shared" si="249"/>
        <v>0</v>
      </c>
      <c r="E999" s="51" t="str">
        <f t="shared" si="250"/>
        <v>N/A</v>
      </c>
      <c r="F999" s="18" t="str">
        <f t="shared" si="251"/>
        <v>N/A</v>
      </c>
      <c r="G999" s="4">
        <v>7.1760000000000002</v>
      </c>
      <c r="H999" s="39">
        <f t="shared" si="252"/>
        <v>0</v>
      </c>
      <c r="I999" s="52" t="str">
        <f t="shared" si="253"/>
        <v>N/A</v>
      </c>
      <c r="J999" s="18" t="str">
        <f t="shared" si="254"/>
        <v>N/A</v>
      </c>
      <c r="K999" s="53" t="str">
        <f t="shared" si="255"/>
        <v>N/A</v>
      </c>
      <c r="L999" s="2"/>
      <c r="M999" s="2"/>
      <c r="N999" s="2"/>
      <c r="O999" s="3"/>
      <c r="P999" s="59">
        <v>0.49299999999999999</v>
      </c>
      <c r="Q999" s="59">
        <v>0.71699999999999997</v>
      </c>
      <c r="R999" s="55">
        <v>0.76</v>
      </c>
      <c r="S999" s="59">
        <v>0.56699999999999995</v>
      </c>
      <c r="T999" s="59">
        <v>0.82799999999999996</v>
      </c>
      <c r="U999" s="55">
        <v>0.88</v>
      </c>
      <c r="V999" s="4" t="str">
        <f t="shared" si="258"/>
        <v>N/A</v>
      </c>
      <c r="W999" s="4"/>
    </row>
    <row r="1000" spans="1:23" ht="12.75" customHeight="1" x14ac:dyDescent="0.4">
      <c r="A1000" s="2">
        <f t="shared" si="257"/>
        <v>12</v>
      </c>
      <c r="B1000" s="63"/>
      <c r="C1000" s="4">
        <v>4.1749999999999998</v>
      </c>
      <c r="D1000" s="3">
        <f t="shared" si="249"/>
        <v>0</v>
      </c>
      <c r="E1000" s="51" t="str">
        <f t="shared" si="250"/>
        <v>N/A</v>
      </c>
      <c r="F1000" s="18" t="str">
        <f t="shared" si="251"/>
        <v>N/A</v>
      </c>
      <c r="G1000" s="4">
        <v>7.6550000000000002</v>
      </c>
      <c r="H1000" s="39">
        <f t="shared" si="252"/>
        <v>0</v>
      </c>
      <c r="I1000" s="52" t="str">
        <f t="shared" si="253"/>
        <v>N/A</v>
      </c>
      <c r="J1000" s="18" t="str">
        <f t="shared" si="254"/>
        <v>N/A</v>
      </c>
      <c r="K1000" s="53" t="str">
        <f t="shared" si="255"/>
        <v>N/A</v>
      </c>
      <c r="L1000" s="2" t="s">
        <v>29</v>
      </c>
      <c r="M1000" s="2"/>
      <c r="N1000" s="2"/>
      <c r="O1000" s="63"/>
      <c r="P1000" s="59">
        <v>0.49299999999999999</v>
      </c>
      <c r="Q1000" s="59">
        <v>0.72</v>
      </c>
      <c r="R1000" s="55">
        <v>0.77</v>
      </c>
      <c r="S1000" s="59">
        <v>0.56699999999999995</v>
      </c>
      <c r="T1000" s="59">
        <v>0.83099999999999996</v>
      </c>
      <c r="U1000" s="55">
        <v>0.88</v>
      </c>
      <c r="V1000" s="4" t="str">
        <f t="shared" si="258"/>
        <v>N/A</v>
      </c>
      <c r="W1000" s="4"/>
    </row>
    <row r="1001" spans="1:23" ht="12.75" customHeight="1" x14ac:dyDescent="0.4">
      <c r="A1001" s="2">
        <f t="shared" si="257"/>
        <v>13</v>
      </c>
      <c r="B1001" s="63"/>
      <c r="C1001" s="4">
        <v>4.1749999999999998</v>
      </c>
      <c r="D1001" s="3">
        <f t="shared" si="249"/>
        <v>0</v>
      </c>
      <c r="E1001" s="51" t="str">
        <f t="shared" si="250"/>
        <v>N/A</v>
      </c>
      <c r="F1001" s="18" t="str">
        <f t="shared" si="251"/>
        <v>N/A</v>
      </c>
      <c r="G1001" s="4">
        <v>8.093</v>
      </c>
      <c r="H1001" s="39">
        <f t="shared" si="252"/>
        <v>0</v>
      </c>
      <c r="I1001" s="52" t="str">
        <f t="shared" si="253"/>
        <v>N/A</v>
      </c>
      <c r="J1001" s="18" t="str">
        <f t="shared" si="254"/>
        <v>N/A</v>
      </c>
      <c r="K1001" s="53" t="str">
        <f t="shared" si="255"/>
        <v>N/A</v>
      </c>
      <c r="L1001" s="2"/>
      <c r="M1001" s="2"/>
      <c r="N1001" s="2"/>
      <c r="O1001" s="3"/>
      <c r="P1001" s="59">
        <v>0.49299999999999999</v>
      </c>
      <c r="Q1001" s="59">
        <v>0.72299999999999998</v>
      </c>
      <c r="R1001" s="55">
        <v>0.77</v>
      </c>
      <c r="S1001" s="59">
        <v>0.56699999999999995</v>
      </c>
      <c r="T1001" s="59">
        <v>0.83399999999999996</v>
      </c>
      <c r="U1001" s="55">
        <v>0.89</v>
      </c>
      <c r="V1001" s="4" t="str">
        <f t="shared" si="258"/>
        <v>N/A</v>
      </c>
      <c r="W1001" s="4"/>
    </row>
    <row r="1002" spans="1:23" ht="12.75" customHeight="1" x14ac:dyDescent="0.4">
      <c r="A1002" s="2">
        <f t="shared" si="257"/>
        <v>14</v>
      </c>
      <c r="B1002" s="63"/>
      <c r="C1002" s="4">
        <v>4.1749999999999998</v>
      </c>
      <c r="D1002" s="3">
        <f t="shared" si="249"/>
        <v>0</v>
      </c>
      <c r="E1002" s="51" t="str">
        <f t="shared" si="250"/>
        <v>N/A</v>
      </c>
      <c r="F1002" s="18" t="str">
        <f t="shared" si="251"/>
        <v>N/A</v>
      </c>
      <c r="G1002" s="4">
        <v>8.4930000000000003</v>
      </c>
      <c r="H1002" s="39">
        <f t="shared" si="252"/>
        <v>0</v>
      </c>
      <c r="I1002" s="52" t="str">
        <f t="shared" si="253"/>
        <v>N/A</v>
      </c>
      <c r="J1002" s="18" t="str">
        <f t="shared" si="254"/>
        <v>N/A</v>
      </c>
      <c r="K1002" s="53" t="str">
        <f t="shared" si="255"/>
        <v>N/A</v>
      </c>
      <c r="L1002" s="2" t="s">
        <v>15</v>
      </c>
      <c r="M1002" s="2"/>
      <c r="N1002" s="2"/>
      <c r="O1002" s="3">
        <f t="shared" ref="O1002" si="261">O998+O1000</f>
        <v>0</v>
      </c>
      <c r="P1002" s="59">
        <v>0.49299999999999999</v>
      </c>
      <c r="Q1002" s="59">
        <v>0.72499999999999998</v>
      </c>
      <c r="R1002" s="55">
        <v>0.77</v>
      </c>
      <c r="S1002" s="59">
        <v>0.56699999999999995</v>
      </c>
      <c r="T1002" s="59">
        <v>0.83699999999999997</v>
      </c>
      <c r="U1002" s="55">
        <v>0.89</v>
      </c>
      <c r="V1002" s="4" t="str">
        <f t="shared" si="258"/>
        <v>N/A</v>
      </c>
      <c r="W1002" s="4"/>
    </row>
    <row r="1003" spans="1:23" ht="12.75" customHeight="1" x14ac:dyDescent="0.4">
      <c r="A1003" s="13" t="s">
        <v>84</v>
      </c>
      <c r="B1003" s="63"/>
      <c r="C1003" s="4">
        <v>4.1749999999999998</v>
      </c>
      <c r="D1003" s="3">
        <f t="shared" si="249"/>
        <v>0</v>
      </c>
      <c r="E1003" s="51" t="str">
        <f t="shared" si="250"/>
        <v>N/A</v>
      </c>
      <c r="F1003" s="18" t="str">
        <f t="shared" si="251"/>
        <v>N/A</v>
      </c>
      <c r="G1003" s="4">
        <v>8.6839999999999993</v>
      </c>
      <c r="H1003" s="39">
        <f t="shared" si="252"/>
        <v>0</v>
      </c>
      <c r="I1003" s="52" t="str">
        <f t="shared" si="253"/>
        <v>N/A</v>
      </c>
      <c r="J1003" s="18" t="str">
        <f t="shared" si="254"/>
        <v>N/A</v>
      </c>
      <c r="K1003" s="53" t="str">
        <f t="shared" si="255"/>
        <v>N/A</v>
      </c>
      <c r="L1003" s="2"/>
      <c r="M1003" s="2"/>
      <c r="N1003" s="2"/>
      <c r="O1003" s="2"/>
      <c r="P1003" s="59">
        <v>0.49299999999999999</v>
      </c>
      <c r="Q1003" s="59">
        <v>0.72499999999999998</v>
      </c>
      <c r="R1003" s="55">
        <v>0.77</v>
      </c>
      <c r="S1003" s="59">
        <v>0.56699999999999995</v>
      </c>
      <c r="T1003" s="59">
        <v>0.83799999999999997</v>
      </c>
      <c r="U1003" s="55">
        <v>0.89</v>
      </c>
      <c r="V1003" s="4" t="str">
        <f t="shared" si="258"/>
        <v>N/A</v>
      </c>
      <c r="W1003" s="4"/>
    </row>
    <row r="1004" spans="1:23" s="16" customFormat="1" ht="12.75" customHeight="1" x14ac:dyDescent="0.4">
      <c r="A1004" s="16" t="s">
        <v>3</v>
      </c>
      <c r="B1004" s="16">
        <f t="shared" ref="B1004" si="262">SUM(B989:B1003)</f>
        <v>0</v>
      </c>
      <c r="D1004" s="16">
        <f t="shared" ref="D1004" si="263">SUM(D989:D1003)</f>
        <v>0</v>
      </c>
      <c r="F1004" s="16">
        <f t="shared" ref="F1004" si="264">SUM(F989:F1003)</f>
        <v>0</v>
      </c>
      <c r="H1004" s="40">
        <f t="shared" ref="H1004" si="265">SUM(H989:H1003)</f>
        <v>0</v>
      </c>
      <c r="J1004" s="16">
        <f t="shared" ref="J1004" si="266">SUM(J989:J1003)</f>
        <v>0</v>
      </c>
      <c r="K1004" s="41"/>
      <c r="L1004" s="2" t="s">
        <v>16</v>
      </c>
      <c r="M1004" s="2"/>
      <c r="N1004" s="2"/>
      <c r="O1004" s="47">
        <f>ROUND(H1007,Rounding_decimals)</f>
        <v>0</v>
      </c>
      <c r="R1004" s="60"/>
      <c r="U1004" s="60"/>
    </row>
    <row r="1005" spans="1:23" s="5" customFormat="1" ht="12.75" customHeight="1" x14ac:dyDescent="0.4">
      <c r="B1005" s="18"/>
      <c r="C1005" s="17"/>
      <c r="D1005" s="42" t="s">
        <v>52</v>
      </c>
      <c r="F1005" s="43" t="s">
        <v>53</v>
      </c>
      <c r="G1005" s="17"/>
      <c r="H1005" s="17" t="s">
        <v>54</v>
      </c>
      <c r="I1005" s="17"/>
      <c r="J1005" s="43" t="s">
        <v>55</v>
      </c>
      <c r="K1005" s="44"/>
      <c r="L1005" s="2"/>
      <c r="M1005" s="2"/>
      <c r="N1005" s="2"/>
      <c r="O1005" s="48"/>
      <c r="R1005" s="61"/>
      <c r="U1005" s="61"/>
    </row>
    <row r="1006" spans="1:23" ht="12.75" customHeight="1" x14ac:dyDescent="0.4">
      <c r="L1006" s="2" t="s">
        <v>17</v>
      </c>
      <c r="M1006" s="2"/>
      <c r="N1006" s="2"/>
      <c r="O1006" s="47">
        <f>IF(O996=0,0,O996/(N996-O1002))</f>
        <v>0</v>
      </c>
    </row>
    <row r="1007" spans="1:23" ht="12.75" customHeight="1" x14ac:dyDescent="0.4">
      <c r="B1007" s="2"/>
      <c r="C1007" s="3" t="s">
        <v>56</v>
      </c>
      <c r="H1007" s="47">
        <f t="shared" ref="H1007" si="267">IFERROR(IF(F1004+J1004=0,0,(F1004+J1004)/(D1004+H1004)),0)</f>
        <v>0</v>
      </c>
      <c r="L1007" s="2" t="s">
        <v>18</v>
      </c>
      <c r="M1007" s="2"/>
      <c r="N1007" s="2"/>
      <c r="O1007" s="2"/>
    </row>
    <row r="1008" spans="1:23" ht="12.75" customHeight="1" x14ac:dyDescent="0.4">
      <c r="L1008" s="2"/>
      <c r="M1008" s="2"/>
      <c r="N1008" s="2"/>
      <c r="O1008" s="2"/>
    </row>
    <row r="1009" spans="1:15" ht="12.75" customHeight="1" x14ac:dyDescent="0.4">
      <c r="L1009" s="2" t="s">
        <v>19</v>
      </c>
      <c r="M1009" s="2"/>
      <c r="N1009" s="2"/>
      <c r="O1009" s="63"/>
    </row>
    <row r="1010" spans="1:15" ht="12.75" customHeight="1" x14ac:dyDescent="0.4">
      <c r="A1010" s="19" t="s">
        <v>131</v>
      </c>
      <c r="L1010" s="2" t="s">
        <v>32</v>
      </c>
      <c r="M1010" s="2"/>
      <c r="N1010" s="2"/>
      <c r="O1010" s="24" t="str">
        <f>IF(AND(O1006&lt;O1004,O1009&gt;500),"Proceed","Stop")</f>
        <v>Stop</v>
      </c>
    </row>
    <row r="1011" spans="1:15" ht="12.75" customHeight="1" x14ac:dyDescent="0.4">
      <c r="A1011" s="19" t="s">
        <v>71</v>
      </c>
      <c r="L1011" s="2"/>
      <c r="M1011" s="2"/>
      <c r="N1011" s="2"/>
      <c r="O1011" s="2"/>
    </row>
    <row r="1012" spans="1:15" ht="12.75" customHeight="1" x14ac:dyDescent="0.4">
      <c r="A1012" s="19" t="s">
        <v>85</v>
      </c>
      <c r="L1012" s="2" t="s">
        <v>20</v>
      </c>
      <c r="M1012" s="2"/>
      <c r="N1012" s="2"/>
      <c r="O1012" s="45" t="str">
        <f>IF(O1010="Proceed",IF(O1009&gt;9999,0,IF(O1009&gt;4999,0.05,IF(O1009&gt;2499,0.075,IF(O1009&gt;999,0.1,IF(NOT(O1009&lt;500),0.15,"N/A"))))),"N/A")</f>
        <v>N/A</v>
      </c>
    </row>
    <row r="1013" spans="1:15" ht="12.75" customHeight="1" x14ac:dyDescent="0.4">
      <c r="A1013" s="2" t="s">
        <v>40</v>
      </c>
      <c r="L1013" s="2"/>
      <c r="M1013" s="2"/>
      <c r="N1013" s="2"/>
      <c r="O1013" s="2"/>
    </row>
    <row r="1014" spans="1:15" ht="12.75" customHeight="1" x14ac:dyDescent="0.4">
      <c r="A1014" s="19" t="s">
        <v>86</v>
      </c>
      <c r="L1014" s="2" t="s">
        <v>33</v>
      </c>
      <c r="M1014" s="2"/>
      <c r="N1014" s="2"/>
      <c r="O1014" s="27" t="str">
        <f>IFERROR(ROUND(O1006+O1012,Rounding_decimals), "N/A")</f>
        <v>N/A</v>
      </c>
    </row>
    <row r="1015" spans="1:15" ht="12.75" customHeight="1" x14ac:dyDescent="0.4">
      <c r="A1015" s="19" t="s">
        <v>87</v>
      </c>
      <c r="L1015" s="2" t="s">
        <v>34</v>
      </c>
      <c r="M1015" s="2"/>
      <c r="N1015" s="2"/>
      <c r="O1015" s="2"/>
    </row>
    <row r="1016" spans="1:15" ht="12.75" customHeight="1" x14ac:dyDescent="0.4">
      <c r="A1016" s="2" t="s">
        <v>41</v>
      </c>
      <c r="K1016" s="20"/>
      <c r="L1016" s="2" t="s">
        <v>21</v>
      </c>
      <c r="M1016" s="2"/>
      <c r="N1016" s="2"/>
      <c r="O1016" s="2" t="str">
        <f t="shared" ref="O1016" si="268">IF(O1014&lt;O1004,"Proceed","Stop")</f>
        <v>Stop</v>
      </c>
    </row>
    <row r="1017" spans="1:15" ht="12.75" customHeight="1" x14ac:dyDescent="0.4">
      <c r="A1017" s="19" t="s">
        <v>88</v>
      </c>
      <c r="K1017" s="21"/>
      <c r="L1017" s="2"/>
      <c r="M1017" s="2"/>
      <c r="N1017" s="2"/>
      <c r="O1017" s="2"/>
    </row>
    <row r="1018" spans="1:15" ht="12.75" customHeight="1" x14ac:dyDescent="0.4">
      <c r="A1018" s="2" t="s">
        <v>134</v>
      </c>
      <c r="L1018" s="2" t="s">
        <v>22</v>
      </c>
      <c r="M1018" s="2"/>
      <c r="N1018" s="2"/>
      <c r="O1018" s="3" t="str">
        <f t="shared" ref="O1018" si="269">IF(O1016="Proceed",(N996-O1002)*O1014,"N/A")</f>
        <v>N/A</v>
      </c>
    </row>
    <row r="1019" spans="1:15" ht="12.75" customHeight="1" x14ac:dyDescent="0.4">
      <c r="L1019" s="2" t="s">
        <v>23</v>
      </c>
      <c r="M1019" s="2"/>
      <c r="N1019" s="2"/>
      <c r="O1019" s="2"/>
    </row>
    <row r="1020" spans="1:15" ht="12.75" customHeight="1" x14ac:dyDescent="0.4">
      <c r="L1020" s="2"/>
      <c r="M1020" s="2"/>
      <c r="N1020" s="2"/>
      <c r="O1020" s="2"/>
    </row>
    <row r="1021" spans="1:15" ht="12.75" customHeight="1" x14ac:dyDescent="0.4">
      <c r="L1021" s="2" t="s">
        <v>24</v>
      </c>
      <c r="M1021" s="2"/>
      <c r="N1021" s="2"/>
      <c r="O1021" s="3">
        <f>IFERROR((N996-O1002)-(O1018/O1004),0)</f>
        <v>0</v>
      </c>
    </row>
    <row r="1022" spans="1:15" ht="12.75" customHeight="1" x14ac:dyDescent="0.4">
      <c r="L1022" s="2" t="s">
        <v>25</v>
      </c>
      <c r="M1022" s="2"/>
      <c r="N1022" s="2"/>
      <c r="O1022" s="2"/>
    </row>
    <row r="1023" spans="1:15" ht="12.75" customHeight="1" x14ac:dyDescent="0.4">
      <c r="L1023" s="2"/>
      <c r="M1023" s="2"/>
      <c r="N1023" s="2"/>
      <c r="O1023" s="2"/>
    </row>
    <row r="1024" spans="1:15" ht="12.75" customHeight="1" x14ac:dyDescent="0.4">
      <c r="L1024" s="2" t="s">
        <v>120</v>
      </c>
      <c r="M1024" s="2"/>
      <c r="N1024" s="2"/>
      <c r="O1024" s="2"/>
    </row>
    <row r="1025" spans="12:15" ht="12.75" customHeight="1" x14ac:dyDescent="0.4">
      <c r="L1025" s="2" t="s">
        <v>121</v>
      </c>
      <c r="M1025" s="2"/>
      <c r="N1025" s="2"/>
      <c r="O1025" s="2"/>
    </row>
    <row r="1026" spans="12:15" ht="12.75" customHeight="1" x14ac:dyDescent="0.4">
      <c r="L1026" s="2"/>
      <c r="M1026" s="2"/>
      <c r="N1026" s="2"/>
      <c r="O1026" s="2"/>
    </row>
    <row r="1027" spans="12:15" ht="12.75" customHeight="1" x14ac:dyDescent="0.4">
      <c r="L1027" s="2"/>
      <c r="O1027" s="2"/>
    </row>
    <row r="1028" spans="12:15" ht="12.75" customHeight="1" x14ac:dyDescent="0.4">
      <c r="L1028" s="2"/>
      <c r="M1028" s="2" t="s">
        <v>26</v>
      </c>
      <c r="N1028" s="2"/>
      <c r="O1028" s="2"/>
    </row>
    <row r="1029" spans="12:15" ht="12.75" customHeight="1" x14ac:dyDescent="0.4">
      <c r="L1029" s="2"/>
      <c r="M1029" s="2"/>
      <c r="N1029" s="2"/>
      <c r="O1029" s="2"/>
    </row>
    <row r="1030" spans="12:15" ht="12.75" customHeight="1" x14ac:dyDescent="0.4">
      <c r="L1030" s="2"/>
      <c r="M1030" s="25" t="s">
        <v>4</v>
      </c>
      <c r="N1030" s="26" t="s">
        <v>8</v>
      </c>
      <c r="O1030" s="2"/>
    </row>
    <row r="1031" spans="12:15" ht="12.75" customHeight="1" x14ac:dyDescent="0.4">
      <c r="L1031" s="2"/>
      <c r="M1031" s="25"/>
      <c r="N1031" s="26"/>
      <c r="O1031" s="2"/>
    </row>
    <row r="1032" spans="12:15" ht="12.75" customHeight="1" x14ac:dyDescent="0.4">
      <c r="L1032" s="2"/>
      <c r="M1032" s="2" t="s">
        <v>36</v>
      </c>
      <c r="N1032" s="27">
        <v>0</v>
      </c>
      <c r="O1032" s="2"/>
    </row>
    <row r="1033" spans="12:15" ht="12.75" customHeight="1" x14ac:dyDescent="0.4">
      <c r="L1033" s="2"/>
      <c r="M1033" s="2" t="s">
        <v>37</v>
      </c>
      <c r="N1033" s="27">
        <v>0.05</v>
      </c>
      <c r="O1033" s="2"/>
    </row>
    <row r="1034" spans="12:15" ht="12.75" customHeight="1" x14ac:dyDescent="0.4">
      <c r="L1034" s="2"/>
      <c r="M1034" s="2" t="s">
        <v>38</v>
      </c>
      <c r="N1034" s="27">
        <v>7.4999999999999997E-2</v>
      </c>
      <c r="O1034" s="2"/>
    </row>
    <row r="1035" spans="12:15" ht="12.75" customHeight="1" x14ac:dyDescent="0.4">
      <c r="L1035" s="2"/>
      <c r="M1035" s="2" t="s">
        <v>39</v>
      </c>
      <c r="N1035" s="27">
        <v>0.1</v>
      </c>
      <c r="O1035" s="2"/>
    </row>
    <row r="1036" spans="12:15" ht="12.75" customHeight="1" x14ac:dyDescent="0.4">
      <c r="L1036" s="2"/>
      <c r="M1036" s="2" t="s">
        <v>5</v>
      </c>
      <c r="N1036" s="27">
        <v>0.15</v>
      </c>
      <c r="O1036" s="2"/>
    </row>
    <row r="1037" spans="12:15" ht="12.75" customHeight="1" x14ac:dyDescent="0.4">
      <c r="L1037" s="2"/>
      <c r="M1037" s="2" t="s">
        <v>35</v>
      </c>
      <c r="N1037" s="27" t="s">
        <v>27</v>
      </c>
      <c r="O1037" s="2"/>
    </row>
    <row r="1038" spans="12:15" ht="12.75" customHeight="1" x14ac:dyDescent="0.4">
      <c r="L1038" s="2"/>
      <c r="M1038" s="2"/>
      <c r="N1038" s="2"/>
      <c r="O1038" s="2"/>
    </row>
    <row r="1039" spans="12:15" ht="12.75" customHeight="1" x14ac:dyDescent="0.4">
      <c r="M1039" s="2"/>
      <c r="N1039" s="2"/>
      <c r="O1039" s="2"/>
    </row>
    <row r="1040" spans="12:15" ht="12.75" customHeight="1" x14ac:dyDescent="0.4">
      <c r="L1040" s="19" t="s">
        <v>131</v>
      </c>
      <c r="M1040" s="2"/>
      <c r="N1040" s="2"/>
      <c r="O1040" s="2"/>
    </row>
    <row r="1041" spans="1:21" ht="12.75" customHeight="1" x14ac:dyDescent="0.4">
      <c r="L1041" s="19" t="s">
        <v>75</v>
      </c>
      <c r="M1041" s="2"/>
      <c r="N1041" s="2"/>
      <c r="O1041" s="2"/>
    </row>
    <row r="1042" spans="1:21" ht="12.75" customHeight="1" x14ac:dyDescent="0.4">
      <c r="L1042" s="19" t="s">
        <v>76</v>
      </c>
      <c r="M1042" s="2"/>
      <c r="N1042" s="2"/>
      <c r="O1042" s="2"/>
    </row>
    <row r="1043" spans="1:21" ht="12.75" customHeight="1" x14ac:dyDescent="0.4">
      <c r="L1043" s="2" t="s">
        <v>77</v>
      </c>
      <c r="M1043" s="2"/>
      <c r="N1043" s="2"/>
      <c r="O1043" s="2"/>
    </row>
    <row r="1044" spans="1:21" ht="12.75" customHeight="1" x14ac:dyDescent="0.4">
      <c r="L1044" s="2" t="s">
        <v>78</v>
      </c>
      <c r="M1044" s="2"/>
      <c r="N1044" s="2"/>
      <c r="O1044" s="20"/>
    </row>
    <row r="1045" spans="1:21" ht="12.75" customHeight="1" x14ac:dyDescent="0.4">
      <c r="L1045" s="2" t="s">
        <v>79</v>
      </c>
      <c r="M1045" s="2"/>
      <c r="N1045" s="2"/>
      <c r="O1045" s="21"/>
    </row>
    <row r="1046" spans="1:21" ht="12.75" customHeight="1" x14ac:dyDescent="0.4">
      <c r="L1046" s="2" t="s">
        <v>80</v>
      </c>
      <c r="M1046" s="2"/>
      <c r="N1046" s="2"/>
      <c r="O1046" s="2"/>
    </row>
    <row r="1047" spans="1:21" ht="12.75" customHeight="1" x14ac:dyDescent="0.4">
      <c r="L1047" s="2"/>
      <c r="M1047" s="2"/>
      <c r="N1047" s="2"/>
      <c r="O1047" s="2"/>
    </row>
    <row r="1048" spans="1:21" ht="12.75" customHeight="1" x14ac:dyDescent="0.4">
      <c r="L1048" s="2"/>
      <c r="M1048" s="2"/>
      <c r="N1048" s="2"/>
      <c r="O1048" s="2"/>
    </row>
    <row r="1049" spans="1:21" ht="12.75" customHeight="1" x14ac:dyDescent="0.4">
      <c r="L1049" s="2"/>
      <c r="M1049" s="2"/>
      <c r="N1049" s="2"/>
      <c r="O1049" s="2"/>
    </row>
    <row r="1050" spans="1:21" s="66" customFormat="1" ht="12.75" customHeight="1" x14ac:dyDescent="0.3">
      <c r="A1050" s="69" t="s">
        <v>137</v>
      </c>
      <c r="B1050" s="70"/>
      <c r="C1050" s="67"/>
      <c r="D1050" s="71"/>
      <c r="F1050" s="72"/>
      <c r="G1050" s="67"/>
      <c r="H1050" s="67"/>
      <c r="I1050" s="67"/>
      <c r="J1050" s="72"/>
      <c r="K1050" s="68"/>
      <c r="L1050" s="69" t="s">
        <v>137</v>
      </c>
      <c r="R1050" s="73"/>
      <c r="U1050" s="73"/>
    </row>
    <row r="1051" spans="1:21" ht="12.75" customHeight="1" x14ac:dyDescent="0.4">
      <c r="A1051" s="2" t="s">
        <v>65</v>
      </c>
      <c r="L1051" s="2" t="s">
        <v>65</v>
      </c>
      <c r="M1051" s="2"/>
      <c r="N1051" s="2"/>
      <c r="O1051" s="2"/>
    </row>
    <row r="1052" spans="1:21" ht="12.75" customHeight="1" x14ac:dyDescent="0.4">
      <c r="A1052" s="1" t="s">
        <v>67</v>
      </c>
      <c r="L1052" s="1" t="s">
        <v>68</v>
      </c>
      <c r="M1052" s="2"/>
      <c r="N1052" s="2"/>
      <c r="O1052" s="2"/>
    </row>
    <row r="1053" spans="1:21" ht="12.75" customHeight="1" x14ac:dyDescent="0.4">
      <c r="A1053" s="1" t="str">
        <f>Summary!A1070&amp;" "&amp;Summary!B1070</f>
        <v xml:space="preserve"> </v>
      </c>
      <c r="L1053" s="1" t="str">
        <f>Summary!A1070&amp;" "&amp;Summary!B1070</f>
        <v xml:space="preserve"> </v>
      </c>
      <c r="M1053" s="2"/>
      <c r="N1053" s="2"/>
      <c r="O1053" s="2"/>
    </row>
    <row r="1054" spans="1:21" ht="12.75" customHeight="1" x14ac:dyDescent="0.4">
      <c r="L1054" s="2"/>
      <c r="M1054" s="2"/>
      <c r="N1054" s="2"/>
      <c r="O1054" s="2"/>
    </row>
    <row r="1055" spans="1:21" ht="12.75" customHeight="1" x14ac:dyDescent="0.4">
      <c r="L1055" s="2"/>
      <c r="M1055" s="2"/>
      <c r="N1055" s="2"/>
      <c r="O1055" s="2"/>
    </row>
    <row r="1056" spans="1:21" ht="12.75" customHeight="1" x14ac:dyDescent="0.4">
      <c r="A1056" s="6" t="s">
        <v>11</v>
      </c>
      <c r="B1056" s="14">
        <f>Summary!$B$6</f>
        <v>0</v>
      </c>
      <c r="C1056" s="2"/>
      <c r="E1056" s="6"/>
      <c r="F1056" s="2"/>
      <c r="L1056" s="6" t="s">
        <v>11</v>
      </c>
      <c r="M1056" s="14">
        <f>Summary!$B$6</f>
        <v>0</v>
      </c>
      <c r="N1056" s="5"/>
      <c r="O1056" s="5"/>
    </row>
    <row r="1057" spans="1:23" ht="12.75" customHeight="1" x14ac:dyDescent="0.4">
      <c r="A1057" s="6" t="s">
        <v>6</v>
      </c>
      <c r="B1057" s="22">
        <f>Summary!$B$7</f>
        <v>0</v>
      </c>
      <c r="C1057" s="2"/>
      <c r="E1057" s="6"/>
      <c r="F1057" s="4"/>
      <c r="I1057" s="6"/>
      <c r="K1057" s="7"/>
      <c r="L1057" s="6" t="s">
        <v>6</v>
      </c>
      <c r="M1057" s="22">
        <f>Summary!$B$7</f>
        <v>0</v>
      </c>
      <c r="N1057" s="5"/>
      <c r="O1057" s="5"/>
    </row>
    <row r="1058" spans="1:23" ht="12.75" customHeight="1" x14ac:dyDescent="0.4">
      <c r="A1058" s="2" t="s">
        <v>69</v>
      </c>
      <c r="B1058" s="62" t="s">
        <v>125</v>
      </c>
      <c r="C1058" s="2"/>
      <c r="F1058" s="3"/>
      <c r="I1058" s="6"/>
      <c r="L1058" s="2" t="s">
        <v>69</v>
      </c>
      <c r="M1058" s="4" t="str">
        <f>Refunds!B1058</f>
        <v>N/A</v>
      </c>
      <c r="N1058" s="5"/>
      <c r="O1058" s="5"/>
    </row>
    <row r="1059" spans="1:23" ht="12.75" customHeight="1" x14ac:dyDescent="0.4">
      <c r="A1059" s="6" t="s">
        <v>70</v>
      </c>
      <c r="B1059" s="62" t="s">
        <v>125</v>
      </c>
      <c r="C1059" s="2"/>
      <c r="F1059" s="3"/>
      <c r="G1059" s="2"/>
      <c r="H1059" s="2"/>
      <c r="I1059" s="7"/>
      <c r="J1059" s="7"/>
      <c r="K1059" s="7"/>
      <c r="L1059" s="6" t="s">
        <v>70</v>
      </c>
      <c r="M1059" s="22" t="str">
        <f>Refunds!B1059</f>
        <v>N/A</v>
      </c>
      <c r="N1059" s="5"/>
      <c r="O1059" s="5"/>
    </row>
    <row r="1060" spans="1:23" ht="12.75" customHeight="1" x14ac:dyDescent="0.4">
      <c r="A1060" s="2" t="s">
        <v>148</v>
      </c>
      <c r="B1060" s="62"/>
      <c r="J1060" s="4"/>
      <c r="L1060" s="6" t="s">
        <v>148</v>
      </c>
      <c r="M1060" s="22">
        <f>B1060</f>
        <v>0</v>
      </c>
      <c r="N1060" s="5"/>
      <c r="O1060" s="5"/>
    </row>
    <row r="1061" spans="1:23" ht="12.75" customHeight="1" x14ac:dyDescent="0.4">
      <c r="J1061" s="4"/>
      <c r="L1061" s="2"/>
      <c r="M1061" s="2"/>
      <c r="N1061" s="2"/>
      <c r="O1061" s="2"/>
    </row>
    <row r="1062" spans="1:23" s="23" customFormat="1" ht="52.5" x14ac:dyDescent="0.4">
      <c r="A1062" s="23" t="s">
        <v>81</v>
      </c>
      <c r="B1062" s="29" t="s">
        <v>82</v>
      </c>
      <c r="C1062" s="30" t="s">
        <v>44</v>
      </c>
      <c r="D1062" s="31" t="s">
        <v>48</v>
      </c>
      <c r="E1062" s="23" t="s">
        <v>45</v>
      </c>
      <c r="F1062" s="32" t="s">
        <v>49</v>
      </c>
      <c r="G1062" s="30" t="s">
        <v>46</v>
      </c>
      <c r="H1062" s="30" t="s">
        <v>50</v>
      </c>
      <c r="I1062" s="30" t="s">
        <v>47</v>
      </c>
      <c r="J1062" s="32" t="s">
        <v>51</v>
      </c>
      <c r="K1062" s="33" t="s">
        <v>83</v>
      </c>
      <c r="L1062" s="5"/>
      <c r="M1062" s="5"/>
      <c r="N1062" s="23" t="s">
        <v>72</v>
      </c>
      <c r="O1062" s="23" t="s">
        <v>73</v>
      </c>
      <c r="P1062" s="56" t="s">
        <v>57</v>
      </c>
      <c r="Q1062" s="56" t="s">
        <v>58</v>
      </c>
      <c r="R1062" s="57" t="s">
        <v>59</v>
      </c>
      <c r="S1062" s="56" t="s">
        <v>60</v>
      </c>
      <c r="T1062" s="56" t="s">
        <v>61</v>
      </c>
      <c r="U1062" s="57" t="s">
        <v>62</v>
      </c>
      <c r="V1062" s="23" t="s">
        <v>126</v>
      </c>
    </row>
    <row r="1063" spans="1:23" s="26" customFormat="1" ht="12.75" customHeight="1" x14ac:dyDescent="0.4">
      <c r="B1063" s="34"/>
      <c r="C1063" s="35"/>
      <c r="D1063" s="36"/>
      <c r="F1063" s="37"/>
      <c r="G1063" s="35"/>
      <c r="H1063" s="35"/>
      <c r="I1063" s="35"/>
      <c r="J1063" s="37"/>
      <c r="K1063" s="38"/>
      <c r="L1063" s="2"/>
      <c r="M1063" s="2"/>
      <c r="N1063" s="2"/>
      <c r="O1063" s="2"/>
      <c r="R1063" s="58"/>
      <c r="U1063" s="58"/>
    </row>
    <row r="1064" spans="1:23" ht="12.75" customHeight="1" x14ac:dyDescent="0.4">
      <c r="A1064" s="2">
        <v>1</v>
      </c>
      <c r="B1064" s="63"/>
      <c r="C1064" s="4">
        <v>2.77</v>
      </c>
      <c r="D1064" s="3">
        <f t="shared" ref="D1064:D1078" si="270">B1064*C1064</f>
        <v>0</v>
      </c>
      <c r="E1064" s="51" t="str">
        <f t="shared" ref="E1064:E1078" si="271">IF(OR(V1064="Individual",V1064="Individual Select",V1064="Group Mass-Marketed",V1064="Group Select Mass-Marketed"),P1064,IF(OR(V1064="Group",V1064="Group Select"),S1064,"N/A"))</f>
        <v>N/A</v>
      </c>
      <c r="F1064" s="18" t="str">
        <f t="shared" ref="F1064:F1078" si="272">IFERROR(D1064*E1064,"N/A")</f>
        <v>N/A</v>
      </c>
      <c r="G1064" s="4">
        <v>0</v>
      </c>
      <c r="H1064" s="39">
        <f t="shared" ref="H1064:H1078" si="273">B1064*G1064</f>
        <v>0</v>
      </c>
      <c r="I1064" s="52" t="str">
        <f t="shared" ref="I1064:I1078" si="274">IF(OR(V1064="Individual",V1064="Individual Select",V1064="Group Mass-Marketed",V1064="Group Select Mass-Marketed"),Q1064,IF(OR(V1064="Group",V1064="Group Select"),T1064,"N/A"))</f>
        <v>N/A</v>
      </c>
      <c r="J1064" s="18" t="str">
        <f t="shared" ref="J1064:J1078" si="275">IFERROR(H1064*I1064, "N/A")</f>
        <v>N/A</v>
      </c>
      <c r="K1064" s="53" t="str">
        <f t="shared" ref="K1064:K1078" si="276">IF(OR(V1064="Individual",V1064="Individual Select",V1064="Group Mass-Marketed",V1064="Group Select Mass-Marketed"),R1064,IF(OR(V1064="Group",V1064="Group Select"),U1064,"N/A"))</f>
        <v>N/A</v>
      </c>
      <c r="L1064" s="2" t="s">
        <v>12</v>
      </c>
      <c r="M1064" s="2"/>
      <c r="N1064" s="2"/>
      <c r="O1064" s="2"/>
      <c r="P1064" s="59">
        <v>0.442</v>
      </c>
      <c r="Q1064" s="59">
        <v>0</v>
      </c>
      <c r="R1064" s="55">
        <v>0.4</v>
      </c>
      <c r="S1064" s="59">
        <v>0.50700000000000001</v>
      </c>
      <c r="T1064" s="59">
        <v>0</v>
      </c>
      <c r="U1064" s="55">
        <v>0.46</v>
      </c>
      <c r="V1064" s="4" t="str">
        <f t="shared" ref="V1064" si="277">B1058</f>
        <v>N/A</v>
      </c>
      <c r="W1064" s="4"/>
    </row>
    <row r="1065" spans="1:23" ht="12.75" customHeight="1" x14ac:dyDescent="0.4">
      <c r="A1065" s="2">
        <f t="shared" ref="A1065:A1077" si="278">A1064+1</f>
        <v>2</v>
      </c>
      <c r="B1065" s="63"/>
      <c r="C1065" s="4">
        <v>4.1749999999999998</v>
      </c>
      <c r="D1065" s="3">
        <f t="shared" si="270"/>
        <v>0</v>
      </c>
      <c r="E1065" s="51" t="str">
        <f t="shared" si="271"/>
        <v>N/A</v>
      </c>
      <c r="F1065" s="18" t="str">
        <f t="shared" si="272"/>
        <v>N/A</v>
      </c>
      <c r="G1065" s="4">
        <v>0</v>
      </c>
      <c r="H1065" s="39">
        <f t="shared" si="273"/>
        <v>0</v>
      </c>
      <c r="I1065" s="52" t="str">
        <f t="shared" si="274"/>
        <v>N/A</v>
      </c>
      <c r="J1065" s="18" t="str">
        <f t="shared" si="275"/>
        <v>N/A</v>
      </c>
      <c r="K1065" s="53" t="str">
        <f t="shared" si="276"/>
        <v>N/A</v>
      </c>
      <c r="L1065" s="2" t="s">
        <v>28</v>
      </c>
      <c r="M1065" s="2"/>
      <c r="N1065" s="63"/>
      <c r="O1065" s="63"/>
      <c r="P1065" s="59">
        <v>0.49299999999999999</v>
      </c>
      <c r="Q1065" s="59">
        <v>0</v>
      </c>
      <c r="R1065" s="55">
        <v>0.55000000000000004</v>
      </c>
      <c r="S1065" s="59">
        <v>0.56699999999999995</v>
      </c>
      <c r="T1065" s="59">
        <v>0</v>
      </c>
      <c r="U1065" s="55">
        <v>0.63</v>
      </c>
      <c r="V1065" s="4" t="str">
        <f t="shared" ref="V1065:V1078" si="279">V1064</f>
        <v>N/A</v>
      </c>
      <c r="W1065" s="4"/>
    </row>
    <row r="1066" spans="1:23" ht="12.75" customHeight="1" x14ac:dyDescent="0.4">
      <c r="A1066" s="2">
        <f t="shared" si="278"/>
        <v>3</v>
      </c>
      <c r="B1066" s="63"/>
      <c r="C1066" s="4">
        <v>4.1749999999999998</v>
      </c>
      <c r="D1066" s="3">
        <f t="shared" si="270"/>
        <v>0</v>
      </c>
      <c r="E1066" s="51" t="str">
        <f t="shared" si="271"/>
        <v>N/A</v>
      </c>
      <c r="F1066" s="18" t="str">
        <f t="shared" si="272"/>
        <v>N/A</v>
      </c>
      <c r="G1066" s="4">
        <v>1.194</v>
      </c>
      <c r="H1066" s="39">
        <f t="shared" si="273"/>
        <v>0</v>
      </c>
      <c r="I1066" s="52" t="str">
        <f t="shared" si="274"/>
        <v>N/A</v>
      </c>
      <c r="J1066" s="18" t="str">
        <f t="shared" si="275"/>
        <v>N/A</v>
      </c>
      <c r="K1066" s="53" t="str">
        <f t="shared" si="276"/>
        <v>N/A</v>
      </c>
      <c r="L1066" s="2" t="s">
        <v>74</v>
      </c>
      <c r="M1066" s="2"/>
      <c r="N1066" s="63"/>
      <c r="O1066" s="63"/>
      <c r="P1066" s="59">
        <v>0.49299999999999999</v>
      </c>
      <c r="Q1066" s="59">
        <v>0.65900000000000003</v>
      </c>
      <c r="R1066" s="55">
        <v>0.65</v>
      </c>
      <c r="S1066" s="59">
        <v>0.56699999999999995</v>
      </c>
      <c r="T1066" s="59">
        <v>0.75900000000000001</v>
      </c>
      <c r="U1066" s="55">
        <v>0.75</v>
      </c>
      <c r="V1066" s="4" t="str">
        <f t="shared" si="279"/>
        <v>N/A</v>
      </c>
      <c r="W1066" s="4"/>
    </row>
    <row r="1067" spans="1:23" ht="12.75" customHeight="1" x14ac:dyDescent="0.4">
      <c r="A1067" s="2">
        <f t="shared" si="278"/>
        <v>4</v>
      </c>
      <c r="B1067" s="63"/>
      <c r="C1067" s="4">
        <v>4.1749999999999998</v>
      </c>
      <c r="D1067" s="3">
        <f t="shared" si="270"/>
        <v>0</v>
      </c>
      <c r="E1067" s="51" t="str">
        <f t="shared" si="271"/>
        <v>N/A</v>
      </c>
      <c r="F1067" s="18" t="str">
        <f t="shared" si="272"/>
        <v>N/A</v>
      </c>
      <c r="G1067" s="4">
        <v>2.2450000000000001</v>
      </c>
      <c r="H1067" s="39">
        <f t="shared" si="273"/>
        <v>0</v>
      </c>
      <c r="I1067" s="52" t="str">
        <f t="shared" si="274"/>
        <v>N/A</v>
      </c>
      <c r="J1067" s="18" t="str">
        <f t="shared" si="275"/>
        <v>N/A</v>
      </c>
      <c r="K1067" s="53" t="str">
        <f t="shared" si="276"/>
        <v>N/A</v>
      </c>
      <c r="L1067" s="2" t="s">
        <v>31</v>
      </c>
      <c r="M1067" s="2"/>
      <c r="N1067" s="3">
        <f t="shared" ref="N1067:O1067" si="280">N1065-N1066</f>
        <v>0</v>
      </c>
      <c r="O1067" s="3">
        <f t="shared" si="280"/>
        <v>0</v>
      </c>
      <c r="P1067" s="59">
        <v>0.49299999999999999</v>
      </c>
      <c r="Q1067" s="59">
        <v>0.66900000000000004</v>
      </c>
      <c r="R1067" s="55">
        <v>0.67</v>
      </c>
      <c r="S1067" s="59">
        <v>0.56699999999999995</v>
      </c>
      <c r="T1067" s="59">
        <v>0.77100000000000002</v>
      </c>
      <c r="U1067" s="55">
        <v>0.77</v>
      </c>
      <c r="V1067" s="4" t="str">
        <f t="shared" si="279"/>
        <v>N/A</v>
      </c>
      <c r="W1067" s="4"/>
    </row>
    <row r="1068" spans="1:23" ht="12.75" customHeight="1" x14ac:dyDescent="0.4">
      <c r="A1068" s="2">
        <f t="shared" si="278"/>
        <v>5</v>
      </c>
      <c r="B1068" s="63"/>
      <c r="C1068" s="4">
        <v>4.1749999999999998</v>
      </c>
      <c r="D1068" s="3">
        <f t="shared" si="270"/>
        <v>0</v>
      </c>
      <c r="E1068" s="51" t="str">
        <f t="shared" si="271"/>
        <v>N/A</v>
      </c>
      <c r="F1068" s="18" t="str">
        <f t="shared" si="272"/>
        <v>N/A</v>
      </c>
      <c r="G1068" s="4">
        <v>3.17</v>
      </c>
      <c r="H1068" s="39">
        <f t="shared" si="273"/>
        <v>0</v>
      </c>
      <c r="I1068" s="52" t="str">
        <f t="shared" si="274"/>
        <v>N/A</v>
      </c>
      <c r="J1068" s="18" t="str">
        <f t="shared" si="275"/>
        <v>N/A</v>
      </c>
      <c r="K1068" s="53" t="str">
        <f t="shared" si="276"/>
        <v>N/A</v>
      </c>
      <c r="L1068" s="2"/>
      <c r="M1068" s="2"/>
      <c r="N1068" s="3"/>
      <c r="O1068" s="3"/>
      <c r="P1068" s="59">
        <v>0.49299999999999999</v>
      </c>
      <c r="Q1068" s="59">
        <v>0.67800000000000005</v>
      </c>
      <c r="R1068" s="55">
        <v>0.69</v>
      </c>
      <c r="S1068" s="59">
        <v>0.56699999999999995</v>
      </c>
      <c r="T1068" s="59">
        <v>0.78200000000000003</v>
      </c>
      <c r="U1068" s="55">
        <v>0.8</v>
      </c>
      <c r="V1068" s="4" t="str">
        <f t="shared" si="279"/>
        <v>N/A</v>
      </c>
      <c r="W1068" s="4"/>
    </row>
    <row r="1069" spans="1:23" ht="12.75" customHeight="1" x14ac:dyDescent="0.4">
      <c r="A1069" s="2">
        <f t="shared" si="278"/>
        <v>6</v>
      </c>
      <c r="B1069" s="63"/>
      <c r="C1069" s="4">
        <v>4.1749999999999998</v>
      </c>
      <c r="D1069" s="3">
        <f t="shared" si="270"/>
        <v>0</v>
      </c>
      <c r="E1069" s="51" t="str">
        <f t="shared" si="271"/>
        <v>N/A</v>
      </c>
      <c r="F1069" s="18" t="str">
        <f t="shared" si="272"/>
        <v>N/A</v>
      </c>
      <c r="G1069" s="4">
        <v>3.9980000000000002</v>
      </c>
      <c r="H1069" s="39">
        <f t="shared" si="273"/>
        <v>0</v>
      </c>
      <c r="I1069" s="52" t="str">
        <f t="shared" si="274"/>
        <v>N/A</v>
      </c>
      <c r="J1069" s="18" t="str">
        <f t="shared" si="275"/>
        <v>N/A</v>
      </c>
      <c r="K1069" s="53" t="str">
        <f t="shared" si="276"/>
        <v>N/A</v>
      </c>
      <c r="L1069" s="2" t="s">
        <v>30</v>
      </c>
      <c r="M1069" s="2"/>
      <c r="N1069" s="63"/>
      <c r="O1069" s="63"/>
      <c r="P1069" s="59">
        <v>0.49299999999999999</v>
      </c>
      <c r="Q1069" s="59">
        <v>0.68600000000000005</v>
      </c>
      <c r="R1069" s="55">
        <v>0.71</v>
      </c>
      <c r="S1069" s="59">
        <v>0.56699999999999995</v>
      </c>
      <c r="T1069" s="59">
        <v>0.79200000000000004</v>
      </c>
      <c r="U1069" s="55">
        <v>0.82</v>
      </c>
      <c r="V1069" s="4" t="str">
        <f t="shared" si="279"/>
        <v>N/A</v>
      </c>
      <c r="W1069" s="4"/>
    </row>
    <row r="1070" spans="1:23" ht="12.75" customHeight="1" x14ac:dyDescent="0.4">
      <c r="A1070" s="2">
        <f t="shared" si="278"/>
        <v>7</v>
      </c>
      <c r="B1070" s="63"/>
      <c r="C1070" s="4">
        <v>4.1749999999999998</v>
      </c>
      <c r="D1070" s="3">
        <f t="shared" si="270"/>
        <v>0</v>
      </c>
      <c r="E1070" s="51" t="str">
        <f t="shared" si="271"/>
        <v>N/A</v>
      </c>
      <c r="F1070" s="18" t="str">
        <f t="shared" si="272"/>
        <v>N/A</v>
      </c>
      <c r="G1070" s="4">
        <v>4.7539999999999996</v>
      </c>
      <c r="H1070" s="39">
        <f t="shared" si="273"/>
        <v>0</v>
      </c>
      <c r="I1070" s="52" t="str">
        <f t="shared" si="274"/>
        <v>N/A</v>
      </c>
      <c r="J1070" s="18" t="str">
        <f t="shared" si="275"/>
        <v>N/A</v>
      </c>
      <c r="K1070" s="53" t="str">
        <f t="shared" si="276"/>
        <v>N/A</v>
      </c>
      <c r="L1070" s="2"/>
      <c r="M1070" s="2"/>
      <c r="N1070" s="3"/>
      <c r="O1070" s="3"/>
      <c r="P1070" s="59">
        <v>0.49299999999999999</v>
      </c>
      <c r="Q1070" s="59">
        <v>0.69499999999999995</v>
      </c>
      <c r="R1070" s="55">
        <v>0.73</v>
      </c>
      <c r="S1070" s="59">
        <v>0.56699999999999995</v>
      </c>
      <c r="T1070" s="59">
        <v>0.80200000000000005</v>
      </c>
      <c r="U1070" s="55">
        <v>0.84</v>
      </c>
      <c r="V1070" s="4" t="str">
        <f t="shared" si="279"/>
        <v>N/A</v>
      </c>
      <c r="W1070" s="4"/>
    </row>
    <row r="1071" spans="1:23" ht="12.75" customHeight="1" x14ac:dyDescent="0.4">
      <c r="A1071" s="2">
        <f t="shared" si="278"/>
        <v>8</v>
      </c>
      <c r="B1071" s="63"/>
      <c r="C1071" s="4">
        <v>4.1749999999999998</v>
      </c>
      <c r="D1071" s="3">
        <f t="shared" si="270"/>
        <v>0</v>
      </c>
      <c r="E1071" s="51" t="str">
        <f t="shared" si="271"/>
        <v>N/A</v>
      </c>
      <c r="F1071" s="18" t="str">
        <f t="shared" si="272"/>
        <v>N/A</v>
      </c>
      <c r="G1071" s="4">
        <v>5.4450000000000003</v>
      </c>
      <c r="H1071" s="39">
        <f t="shared" si="273"/>
        <v>0</v>
      </c>
      <c r="I1071" s="52" t="str">
        <f t="shared" si="274"/>
        <v>N/A</v>
      </c>
      <c r="J1071" s="18" t="str">
        <f t="shared" si="275"/>
        <v>N/A</v>
      </c>
      <c r="K1071" s="53" t="str">
        <f t="shared" si="276"/>
        <v>N/A</v>
      </c>
      <c r="L1071" s="2" t="s">
        <v>13</v>
      </c>
      <c r="M1071" s="2"/>
      <c r="N1071" s="3">
        <f t="shared" ref="N1071:O1071" si="281">N1067+N1069</f>
        <v>0</v>
      </c>
      <c r="O1071" s="3">
        <f t="shared" si="281"/>
        <v>0</v>
      </c>
      <c r="P1071" s="59">
        <v>0.49299999999999999</v>
      </c>
      <c r="Q1071" s="59">
        <v>0.70199999999999996</v>
      </c>
      <c r="R1071" s="55">
        <v>0.75</v>
      </c>
      <c r="S1071" s="59">
        <v>0.56699999999999995</v>
      </c>
      <c r="T1071" s="59">
        <v>0.81100000000000005</v>
      </c>
      <c r="U1071" s="55">
        <v>0.87</v>
      </c>
      <c r="V1071" s="4" t="str">
        <f t="shared" si="279"/>
        <v>N/A</v>
      </c>
      <c r="W1071" s="4"/>
    </row>
    <row r="1072" spans="1:23" ht="12.75" customHeight="1" x14ac:dyDescent="0.4">
      <c r="A1072" s="2">
        <f t="shared" si="278"/>
        <v>9</v>
      </c>
      <c r="B1072" s="63"/>
      <c r="C1072" s="4">
        <v>4.1749999999999998</v>
      </c>
      <c r="D1072" s="3">
        <f t="shared" si="270"/>
        <v>0</v>
      </c>
      <c r="E1072" s="51" t="str">
        <f t="shared" si="271"/>
        <v>N/A</v>
      </c>
      <c r="F1072" s="18" t="str">
        <f t="shared" si="272"/>
        <v>N/A</v>
      </c>
      <c r="G1072" s="4">
        <v>6.0750000000000002</v>
      </c>
      <c r="H1072" s="39">
        <f t="shared" si="273"/>
        <v>0</v>
      </c>
      <c r="I1072" s="52" t="str">
        <f t="shared" si="274"/>
        <v>N/A</v>
      </c>
      <c r="J1072" s="18" t="str">
        <f t="shared" si="275"/>
        <v>N/A</v>
      </c>
      <c r="K1072" s="53" t="str">
        <f t="shared" si="276"/>
        <v>N/A</v>
      </c>
      <c r="L1072" s="2"/>
      <c r="M1072" s="2"/>
      <c r="N1072" s="2"/>
      <c r="O1072" s="3"/>
      <c r="P1072" s="59">
        <v>0.49299999999999999</v>
      </c>
      <c r="Q1072" s="59">
        <v>0.70799999999999996</v>
      </c>
      <c r="R1072" s="55">
        <v>0.76</v>
      </c>
      <c r="S1072" s="59">
        <v>0.56699999999999995</v>
      </c>
      <c r="T1072" s="59">
        <v>0.81799999999999995</v>
      </c>
      <c r="U1072" s="55">
        <v>0.88</v>
      </c>
      <c r="V1072" s="4" t="str">
        <f t="shared" si="279"/>
        <v>N/A</v>
      </c>
      <c r="W1072" s="4"/>
    </row>
    <row r="1073" spans="1:23" ht="12.75" customHeight="1" x14ac:dyDescent="0.4">
      <c r="A1073" s="2">
        <f t="shared" si="278"/>
        <v>10</v>
      </c>
      <c r="B1073" s="63"/>
      <c r="C1073" s="4">
        <v>4.1749999999999998</v>
      </c>
      <c r="D1073" s="3">
        <f t="shared" si="270"/>
        <v>0</v>
      </c>
      <c r="E1073" s="51" t="str">
        <f t="shared" si="271"/>
        <v>N/A</v>
      </c>
      <c r="F1073" s="18" t="str">
        <f t="shared" si="272"/>
        <v>N/A</v>
      </c>
      <c r="G1073" s="4">
        <v>6.65</v>
      </c>
      <c r="H1073" s="39">
        <f t="shared" si="273"/>
        <v>0</v>
      </c>
      <c r="I1073" s="52" t="str">
        <f t="shared" si="274"/>
        <v>N/A</v>
      </c>
      <c r="J1073" s="18" t="str">
        <f t="shared" si="275"/>
        <v>N/A</v>
      </c>
      <c r="K1073" s="53" t="str">
        <f t="shared" si="276"/>
        <v>N/A</v>
      </c>
      <c r="L1073" s="2" t="s">
        <v>14</v>
      </c>
      <c r="M1073" s="2"/>
      <c r="N1073" s="2"/>
      <c r="O1073" s="63"/>
      <c r="P1073" s="59">
        <v>0.49299999999999999</v>
      </c>
      <c r="Q1073" s="59">
        <v>0.71299999999999997</v>
      </c>
      <c r="R1073" s="55">
        <v>0.76</v>
      </c>
      <c r="S1073" s="59">
        <v>0.56699999999999995</v>
      </c>
      <c r="T1073" s="59">
        <v>0.82399999999999995</v>
      </c>
      <c r="U1073" s="55">
        <v>0.88</v>
      </c>
      <c r="V1073" s="4" t="str">
        <f t="shared" si="279"/>
        <v>N/A</v>
      </c>
      <c r="W1073" s="4"/>
    </row>
    <row r="1074" spans="1:23" ht="12.75" customHeight="1" x14ac:dyDescent="0.4">
      <c r="A1074" s="2">
        <f t="shared" si="278"/>
        <v>11</v>
      </c>
      <c r="B1074" s="63"/>
      <c r="C1074" s="4">
        <v>4.1749999999999998</v>
      </c>
      <c r="D1074" s="3">
        <f t="shared" si="270"/>
        <v>0</v>
      </c>
      <c r="E1074" s="51" t="str">
        <f t="shared" si="271"/>
        <v>N/A</v>
      </c>
      <c r="F1074" s="18" t="str">
        <f t="shared" si="272"/>
        <v>N/A</v>
      </c>
      <c r="G1074" s="4">
        <v>7.1760000000000002</v>
      </c>
      <c r="H1074" s="39">
        <f t="shared" si="273"/>
        <v>0</v>
      </c>
      <c r="I1074" s="52" t="str">
        <f t="shared" si="274"/>
        <v>N/A</v>
      </c>
      <c r="J1074" s="18" t="str">
        <f t="shared" si="275"/>
        <v>N/A</v>
      </c>
      <c r="K1074" s="53" t="str">
        <f t="shared" si="276"/>
        <v>N/A</v>
      </c>
      <c r="L1074" s="2"/>
      <c r="M1074" s="2"/>
      <c r="N1074" s="2"/>
      <c r="O1074" s="3"/>
      <c r="P1074" s="59">
        <v>0.49299999999999999</v>
      </c>
      <c r="Q1074" s="59">
        <v>0.71699999999999997</v>
      </c>
      <c r="R1074" s="55">
        <v>0.76</v>
      </c>
      <c r="S1074" s="59">
        <v>0.56699999999999995</v>
      </c>
      <c r="T1074" s="59">
        <v>0.82799999999999996</v>
      </c>
      <c r="U1074" s="55">
        <v>0.88</v>
      </c>
      <c r="V1074" s="4" t="str">
        <f t="shared" si="279"/>
        <v>N/A</v>
      </c>
      <c r="W1074" s="4"/>
    </row>
    <row r="1075" spans="1:23" ht="12.75" customHeight="1" x14ac:dyDescent="0.4">
      <c r="A1075" s="2">
        <f t="shared" si="278"/>
        <v>12</v>
      </c>
      <c r="B1075" s="63"/>
      <c r="C1075" s="4">
        <v>4.1749999999999998</v>
      </c>
      <c r="D1075" s="3">
        <f t="shared" si="270"/>
        <v>0</v>
      </c>
      <c r="E1075" s="51" t="str">
        <f t="shared" si="271"/>
        <v>N/A</v>
      </c>
      <c r="F1075" s="18" t="str">
        <f t="shared" si="272"/>
        <v>N/A</v>
      </c>
      <c r="G1075" s="4">
        <v>7.6550000000000002</v>
      </c>
      <c r="H1075" s="39">
        <f t="shared" si="273"/>
        <v>0</v>
      </c>
      <c r="I1075" s="52" t="str">
        <f t="shared" si="274"/>
        <v>N/A</v>
      </c>
      <c r="J1075" s="18" t="str">
        <f t="shared" si="275"/>
        <v>N/A</v>
      </c>
      <c r="K1075" s="53" t="str">
        <f t="shared" si="276"/>
        <v>N/A</v>
      </c>
      <c r="L1075" s="2" t="s">
        <v>29</v>
      </c>
      <c r="M1075" s="2"/>
      <c r="N1075" s="2"/>
      <c r="O1075" s="63"/>
      <c r="P1075" s="59">
        <v>0.49299999999999999</v>
      </c>
      <c r="Q1075" s="59">
        <v>0.72</v>
      </c>
      <c r="R1075" s="55">
        <v>0.77</v>
      </c>
      <c r="S1075" s="59">
        <v>0.56699999999999995</v>
      </c>
      <c r="T1075" s="59">
        <v>0.83099999999999996</v>
      </c>
      <c r="U1075" s="55">
        <v>0.88</v>
      </c>
      <c r="V1075" s="4" t="str">
        <f t="shared" si="279"/>
        <v>N/A</v>
      </c>
      <c r="W1075" s="4"/>
    </row>
    <row r="1076" spans="1:23" ht="12.75" customHeight="1" x14ac:dyDescent="0.4">
      <c r="A1076" s="2">
        <f t="shared" si="278"/>
        <v>13</v>
      </c>
      <c r="B1076" s="63"/>
      <c r="C1076" s="4">
        <v>4.1749999999999998</v>
      </c>
      <c r="D1076" s="3">
        <f t="shared" si="270"/>
        <v>0</v>
      </c>
      <c r="E1076" s="51" t="str">
        <f t="shared" si="271"/>
        <v>N/A</v>
      </c>
      <c r="F1076" s="18" t="str">
        <f t="shared" si="272"/>
        <v>N/A</v>
      </c>
      <c r="G1076" s="4">
        <v>8.093</v>
      </c>
      <c r="H1076" s="39">
        <f t="shared" si="273"/>
        <v>0</v>
      </c>
      <c r="I1076" s="52" t="str">
        <f t="shared" si="274"/>
        <v>N/A</v>
      </c>
      <c r="J1076" s="18" t="str">
        <f t="shared" si="275"/>
        <v>N/A</v>
      </c>
      <c r="K1076" s="53" t="str">
        <f t="shared" si="276"/>
        <v>N/A</v>
      </c>
      <c r="L1076" s="2"/>
      <c r="M1076" s="2"/>
      <c r="N1076" s="2"/>
      <c r="O1076" s="3"/>
      <c r="P1076" s="59">
        <v>0.49299999999999999</v>
      </c>
      <c r="Q1076" s="59">
        <v>0.72299999999999998</v>
      </c>
      <c r="R1076" s="55">
        <v>0.77</v>
      </c>
      <c r="S1076" s="59">
        <v>0.56699999999999995</v>
      </c>
      <c r="T1076" s="59">
        <v>0.83399999999999996</v>
      </c>
      <c r="U1076" s="55">
        <v>0.89</v>
      </c>
      <c r="V1076" s="4" t="str">
        <f t="shared" si="279"/>
        <v>N/A</v>
      </c>
      <c r="W1076" s="4"/>
    </row>
    <row r="1077" spans="1:23" ht="12.75" customHeight="1" x14ac:dyDescent="0.4">
      <c r="A1077" s="2">
        <f t="shared" si="278"/>
        <v>14</v>
      </c>
      <c r="B1077" s="63"/>
      <c r="C1077" s="4">
        <v>4.1749999999999998</v>
      </c>
      <c r="D1077" s="3">
        <f t="shared" si="270"/>
        <v>0</v>
      </c>
      <c r="E1077" s="51" t="str">
        <f t="shared" si="271"/>
        <v>N/A</v>
      </c>
      <c r="F1077" s="18" t="str">
        <f t="shared" si="272"/>
        <v>N/A</v>
      </c>
      <c r="G1077" s="4">
        <v>8.4930000000000003</v>
      </c>
      <c r="H1077" s="39">
        <f t="shared" si="273"/>
        <v>0</v>
      </c>
      <c r="I1077" s="52" t="str">
        <f t="shared" si="274"/>
        <v>N/A</v>
      </c>
      <c r="J1077" s="18" t="str">
        <f t="shared" si="275"/>
        <v>N/A</v>
      </c>
      <c r="K1077" s="53" t="str">
        <f t="shared" si="276"/>
        <v>N/A</v>
      </c>
      <c r="L1077" s="2" t="s">
        <v>15</v>
      </c>
      <c r="M1077" s="2"/>
      <c r="N1077" s="2"/>
      <c r="O1077" s="3">
        <f t="shared" ref="O1077" si="282">O1073+O1075</f>
        <v>0</v>
      </c>
      <c r="P1077" s="59">
        <v>0.49299999999999999</v>
      </c>
      <c r="Q1077" s="59">
        <v>0.72499999999999998</v>
      </c>
      <c r="R1077" s="55">
        <v>0.77</v>
      </c>
      <c r="S1077" s="59">
        <v>0.56699999999999995</v>
      </c>
      <c r="T1077" s="59">
        <v>0.83699999999999997</v>
      </c>
      <c r="U1077" s="55">
        <v>0.89</v>
      </c>
      <c r="V1077" s="4" t="str">
        <f t="shared" si="279"/>
        <v>N/A</v>
      </c>
      <c r="W1077" s="4"/>
    </row>
    <row r="1078" spans="1:23" ht="12.75" customHeight="1" x14ac:dyDescent="0.4">
      <c r="A1078" s="13" t="s">
        <v>84</v>
      </c>
      <c r="B1078" s="63"/>
      <c r="C1078" s="4">
        <v>4.1749999999999998</v>
      </c>
      <c r="D1078" s="3">
        <f t="shared" si="270"/>
        <v>0</v>
      </c>
      <c r="E1078" s="51" t="str">
        <f t="shared" si="271"/>
        <v>N/A</v>
      </c>
      <c r="F1078" s="18" t="str">
        <f t="shared" si="272"/>
        <v>N/A</v>
      </c>
      <c r="G1078" s="4">
        <v>8.6839999999999993</v>
      </c>
      <c r="H1078" s="39">
        <f t="shared" si="273"/>
        <v>0</v>
      </c>
      <c r="I1078" s="52" t="str">
        <f t="shared" si="274"/>
        <v>N/A</v>
      </c>
      <c r="J1078" s="18" t="str">
        <f t="shared" si="275"/>
        <v>N/A</v>
      </c>
      <c r="K1078" s="53" t="str">
        <f t="shared" si="276"/>
        <v>N/A</v>
      </c>
      <c r="L1078" s="2"/>
      <c r="M1078" s="2"/>
      <c r="N1078" s="2"/>
      <c r="O1078" s="2"/>
      <c r="P1078" s="59">
        <v>0.49299999999999999</v>
      </c>
      <c r="Q1078" s="59">
        <v>0.72499999999999998</v>
      </c>
      <c r="R1078" s="55">
        <v>0.77</v>
      </c>
      <c r="S1078" s="59">
        <v>0.56699999999999995</v>
      </c>
      <c r="T1078" s="59">
        <v>0.83799999999999997</v>
      </c>
      <c r="U1078" s="55">
        <v>0.89</v>
      </c>
      <c r="V1078" s="4" t="str">
        <f t="shared" si="279"/>
        <v>N/A</v>
      </c>
      <c r="W1078" s="4"/>
    </row>
    <row r="1079" spans="1:23" s="16" customFormat="1" ht="12.75" customHeight="1" x14ac:dyDescent="0.4">
      <c r="A1079" s="16" t="s">
        <v>3</v>
      </c>
      <c r="B1079" s="16">
        <f t="shared" ref="B1079" si="283">SUM(B1064:B1078)</f>
        <v>0</v>
      </c>
      <c r="D1079" s="16">
        <f t="shared" ref="D1079" si="284">SUM(D1064:D1078)</f>
        <v>0</v>
      </c>
      <c r="F1079" s="16">
        <f t="shared" ref="F1079" si="285">SUM(F1064:F1078)</f>
        <v>0</v>
      </c>
      <c r="H1079" s="40">
        <f t="shared" ref="H1079" si="286">SUM(H1064:H1078)</f>
        <v>0</v>
      </c>
      <c r="J1079" s="16">
        <f t="shared" ref="J1079" si="287">SUM(J1064:J1078)</f>
        <v>0</v>
      </c>
      <c r="K1079" s="41"/>
      <c r="L1079" s="2" t="s">
        <v>16</v>
      </c>
      <c r="M1079" s="2"/>
      <c r="N1079" s="2"/>
      <c r="O1079" s="47">
        <f>ROUND(H1082,Rounding_decimals)</f>
        <v>0</v>
      </c>
      <c r="R1079" s="60"/>
      <c r="U1079" s="60"/>
    </row>
    <row r="1080" spans="1:23" s="5" customFormat="1" ht="12.75" customHeight="1" x14ac:dyDescent="0.4">
      <c r="B1080" s="18"/>
      <c r="C1080" s="17"/>
      <c r="D1080" s="42" t="s">
        <v>52</v>
      </c>
      <c r="F1080" s="43" t="s">
        <v>53</v>
      </c>
      <c r="G1080" s="17"/>
      <c r="H1080" s="17" t="s">
        <v>54</v>
      </c>
      <c r="I1080" s="17"/>
      <c r="J1080" s="43" t="s">
        <v>55</v>
      </c>
      <c r="K1080" s="44"/>
      <c r="L1080" s="2"/>
      <c r="M1080" s="2"/>
      <c r="N1080" s="2"/>
      <c r="O1080" s="48"/>
      <c r="R1080" s="61"/>
      <c r="U1080" s="61"/>
    </row>
    <row r="1081" spans="1:23" ht="12.75" customHeight="1" x14ac:dyDescent="0.4">
      <c r="L1081" s="2" t="s">
        <v>17</v>
      </c>
      <c r="M1081" s="2"/>
      <c r="N1081" s="2"/>
      <c r="O1081" s="47">
        <f>IF(O1071=0,0,O1071/(N1071-O1077))</f>
        <v>0</v>
      </c>
    </row>
    <row r="1082" spans="1:23" ht="12.75" customHeight="1" x14ac:dyDescent="0.4">
      <c r="B1082" s="2"/>
      <c r="C1082" s="3" t="s">
        <v>56</v>
      </c>
      <c r="H1082" s="47">
        <f t="shared" ref="H1082" si="288">IFERROR(IF(F1079+J1079=0,0,(F1079+J1079)/(D1079+H1079)),0)</f>
        <v>0</v>
      </c>
      <c r="L1082" s="2" t="s">
        <v>18</v>
      </c>
      <c r="M1082" s="2"/>
      <c r="N1082" s="2"/>
      <c r="O1082" s="2"/>
    </row>
    <row r="1083" spans="1:23" ht="12.75" customHeight="1" x14ac:dyDescent="0.4">
      <c r="L1083" s="2"/>
      <c r="M1083" s="2"/>
      <c r="N1083" s="2"/>
      <c r="O1083" s="2"/>
    </row>
    <row r="1084" spans="1:23" ht="12.75" customHeight="1" x14ac:dyDescent="0.4">
      <c r="L1084" s="2" t="s">
        <v>19</v>
      </c>
      <c r="M1084" s="2"/>
      <c r="N1084" s="2"/>
      <c r="O1084" s="63"/>
    </row>
    <row r="1085" spans="1:23" ht="12.75" customHeight="1" x14ac:dyDescent="0.4">
      <c r="A1085" s="19" t="s">
        <v>131</v>
      </c>
      <c r="L1085" s="2" t="s">
        <v>32</v>
      </c>
      <c r="M1085" s="2"/>
      <c r="N1085" s="2"/>
      <c r="O1085" s="24" t="str">
        <f>IF(AND(O1081&lt;O1079,O1084&gt;500),"Proceed","Stop")</f>
        <v>Stop</v>
      </c>
    </row>
    <row r="1086" spans="1:23" ht="12.75" customHeight="1" x14ac:dyDescent="0.4">
      <c r="A1086" s="19" t="s">
        <v>71</v>
      </c>
      <c r="L1086" s="2"/>
      <c r="M1086" s="2"/>
      <c r="N1086" s="2"/>
      <c r="O1086" s="2"/>
    </row>
    <row r="1087" spans="1:23" ht="12.75" customHeight="1" x14ac:dyDescent="0.4">
      <c r="A1087" s="19" t="s">
        <v>85</v>
      </c>
      <c r="L1087" s="2" t="s">
        <v>20</v>
      </c>
      <c r="M1087" s="2"/>
      <c r="N1087" s="2"/>
      <c r="O1087" s="45" t="str">
        <f>IF(O1085="Proceed",IF(O1084&gt;9999,0,IF(O1084&gt;4999,0.05,IF(O1084&gt;2499,0.075,IF(O1084&gt;999,0.1,IF(NOT(O1084&lt;500),0.15,"N/A"))))),"N/A")</f>
        <v>N/A</v>
      </c>
    </row>
    <row r="1088" spans="1:23" ht="12.75" customHeight="1" x14ac:dyDescent="0.4">
      <c r="A1088" s="2" t="s">
        <v>40</v>
      </c>
      <c r="L1088" s="2"/>
      <c r="M1088" s="2"/>
      <c r="N1088" s="2"/>
      <c r="O1088" s="2"/>
    </row>
    <row r="1089" spans="1:15" ht="12.75" customHeight="1" x14ac:dyDescent="0.4">
      <c r="A1089" s="19" t="s">
        <v>86</v>
      </c>
      <c r="L1089" s="2" t="s">
        <v>33</v>
      </c>
      <c r="M1089" s="2"/>
      <c r="N1089" s="2"/>
      <c r="O1089" s="27" t="str">
        <f>IFERROR(ROUND(O1081+O1087,Rounding_decimals), "N/A")</f>
        <v>N/A</v>
      </c>
    </row>
    <row r="1090" spans="1:15" ht="12.75" customHeight="1" x14ac:dyDescent="0.4">
      <c r="A1090" s="19" t="s">
        <v>87</v>
      </c>
      <c r="L1090" s="2" t="s">
        <v>34</v>
      </c>
      <c r="M1090" s="2"/>
      <c r="N1090" s="2"/>
      <c r="O1090" s="2"/>
    </row>
    <row r="1091" spans="1:15" ht="12.75" customHeight="1" x14ac:dyDescent="0.4">
      <c r="A1091" s="2" t="s">
        <v>41</v>
      </c>
      <c r="K1091" s="20"/>
      <c r="L1091" s="2" t="s">
        <v>21</v>
      </c>
      <c r="M1091" s="2"/>
      <c r="N1091" s="2"/>
      <c r="O1091" s="2" t="str">
        <f t="shared" ref="O1091" si="289">IF(O1089&lt;O1079,"Proceed","Stop")</f>
        <v>Stop</v>
      </c>
    </row>
    <row r="1092" spans="1:15" ht="12.75" customHeight="1" x14ac:dyDescent="0.4">
      <c r="A1092" s="19" t="s">
        <v>88</v>
      </c>
      <c r="K1092" s="21"/>
      <c r="L1092" s="2"/>
      <c r="M1092" s="2"/>
      <c r="N1092" s="2"/>
      <c r="O1092" s="2"/>
    </row>
    <row r="1093" spans="1:15" ht="12.75" customHeight="1" x14ac:dyDescent="0.4">
      <c r="A1093" s="2" t="s">
        <v>134</v>
      </c>
      <c r="L1093" s="2" t="s">
        <v>22</v>
      </c>
      <c r="M1093" s="2"/>
      <c r="N1093" s="2"/>
      <c r="O1093" s="3" t="str">
        <f t="shared" ref="O1093" si="290">IF(O1091="Proceed",(N1071-O1077)*O1089,"N/A")</f>
        <v>N/A</v>
      </c>
    </row>
    <row r="1094" spans="1:15" ht="12.75" customHeight="1" x14ac:dyDescent="0.4">
      <c r="L1094" s="2" t="s">
        <v>23</v>
      </c>
      <c r="M1094" s="2"/>
      <c r="N1094" s="2"/>
      <c r="O1094" s="2"/>
    </row>
    <row r="1095" spans="1:15" ht="12.75" customHeight="1" x14ac:dyDescent="0.4">
      <c r="L1095" s="2"/>
      <c r="M1095" s="2"/>
      <c r="N1095" s="2"/>
      <c r="O1095" s="2"/>
    </row>
    <row r="1096" spans="1:15" ht="12.75" customHeight="1" x14ac:dyDescent="0.4">
      <c r="L1096" s="2" t="s">
        <v>24</v>
      </c>
      <c r="M1096" s="2"/>
      <c r="N1096" s="2"/>
      <c r="O1096" s="3">
        <f>IFERROR((N1071-O1077)-(O1093/O1079),0)</f>
        <v>0</v>
      </c>
    </row>
    <row r="1097" spans="1:15" ht="12.75" customHeight="1" x14ac:dyDescent="0.4">
      <c r="L1097" s="2" t="s">
        <v>25</v>
      </c>
      <c r="M1097" s="2"/>
      <c r="N1097" s="2"/>
      <c r="O1097" s="2"/>
    </row>
    <row r="1098" spans="1:15" ht="12.75" customHeight="1" x14ac:dyDescent="0.4">
      <c r="L1098" s="2"/>
      <c r="M1098" s="2"/>
      <c r="N1098" s="2"/>
      <c r="O1098" s="2"/>
    </row>
    <row r="1099" spans="1:15" ht="12.75" customHeight="1" x14ac:dyDescent="0.4">
      <c r="L1099" s="2" t="s">
        <v>120</v>
      </c>
      <c r="M1099" s="2"/>
      <c r="N1099" s="2"/>
      <c r="O1099" s="2"/>
    </row>
    <row r="1100" spans="1:15" ht="12.75" customHeight="1" x14ac:dyDescent="0.4">
      <c r="L1100" s="2" t="s">
        <v>121</v>
      </c>
      <c r="M1100" s="2"/>
      <c r="N1100" s="2"/>
      <c r="O1100" s="2"/>
    </row>
    <row r="1101" spans="1:15" ht="12.75" customHeight="1" x14ac:dyDescent="0.4">
      <c r="L1101" s="2"/>
      <c r="M1101" s="2"/>
      <c r="N1101" s="2"/>
      <c r="O1101" s="2"/>
    </row>
    <row r="1102" spans="1:15" ht="12.75" customHeight="1" x14ac:dyDescent="0.4">
      <c r="L1102" s="2"/>
      <c r="O1102" s="2"/>
    </row>
    <row r="1103" spans="1:15" ht="12.75" customHeight="1" x14ac:dyDescent="0.4">
      <c r="L1103" s="2"/>
      <c r="M1103" s="2" t="s">
        <v>26</v>
      </c>
      <c r="N1103" s="2"/>
      <c r="O1103" s="2"/>
    </row>
    <row r="1104" spans="1:15" ht="12.75" customHeight="1" x14ac:dyDescent="0.4">
      <c r="L1104" s="2"/>
      <c r="M1104" s="2"/>
      <c r="N1104" s="2"/>
      <c r="O1104" s="2"/>
    </row>
    <row r="1105" spans="12:15" ht="12.75" customHeight="1" x14ac:dyDescent="0.4">
      <c r="L1105" s="2"/>
      <c r="M1105" s="25" t="s">
        <v>4</v>
      </c>
      <c r="N1105" s="26" t="s">
        <v>8</v>
      </c>
      <c r="O1105" s="2"/>
    </row>
    <row r="1106" spans="12:15" ht="12.75" customHeight="1" x14ac:dyDescent="0.4">
      <c r="L1106" s="2"/>
      <c r="M1106" s="25"/>
      <c r="N1106" s="26"/>
      <c r="O1106" s="2"/>
    </row>
    <row r="1107" spans="12:15" ht="12.75" customHeight="1" x14ac:dyDescent="0.4">
      <c r="L1107" s="2"/>
      <c r="M1107" s="2" t="s">
        <v>36</v>
      </c>
      <c r="N1107" s="27">
        <v>0</v>
      </c>
      <c r="O1107" s="2"/>
    </row>
    <row r="1108" spans="12:15" ht="12.75" customHeight="1" x14ac:dyDescent="0.4">
      <c r="L1108" s="2"/>
      <c r="M1108" s="2" t="s">
        <v>37</v>
      </c>
      <c r="N1108" s="27">
        <v>0.05</v>
      </c>
      <c r="O1108" s="2"/>
    </row>
    <row r="1109" spans="12:15" ht="12.75" customHeight="1" x14ac:dyDescent="0.4">
      <c r="L1109" s="2"/>
      <c r="M1109" s="2" t="s">
        <v>38</v>
      </c>
      <c r="N1109" s="27">
        <v>7.4999999999999997E-2</v>
      </c>
      <c r="O1109" s="2"/>
    </row>
    <row r="1110" spans="12:15" ht="12.75" customHeight="1" x14ac:dyDescent="0.4">
      <c r="L1110" s="2"/>
      <c r="M1110" s="2" t="s">
        <v>39</v>
      </c>
      <c r="N1110" s="27">
        <v>0.1</v>
      </c>
      <c r="O1110" s="2"/>
    </row>
    <row r="1111" spans="12:15" ht="12.75" customHeight="1" x14ac:dyDescent="0.4">
      <c r="L1111" s="2"/>
      <c r="M1111" s="2" t="s">
        <v>5</v>
      </c>
      <c r="N1111" s="27">
        <v>0.15</v>
      </c>
      <c r="O1111" s="2"/>
    </row>
    <row r="1112" spans="12:15" ht="12.75" customHeight="1" x14ac:dyDescent="0.4">
      <c r="L1112" s="2"/>
      <c r="M1112" s="2" t="s">
        <v>35</v>
      </c>
      <c r="N1112" s="27" t="s">
        <v>27</v>
      </c>
      <c r="O1112" s="2"/>
    </row>
    <row r="1113" spans="12:15" ht="12.75" customHeight="1" x14ac:dyDescent="0.4">
      <c r="L1113" s="2"/>
      <c r="M1113" s="2"/>
      <c r="N1113" s="2"/>
      <c r="O1113" s="2"/>
    </row>
    <row r="1114" spans="12:15" ht="12.75" customHeight="1" x14ac:dyDescent="0.4">
      <c r="M1114" s="2"/>
      <c r="N1114" s="2"/>
      <c r="O1114" s="2"/>
    </row>
    <row r="1115" spans="12:15" ht="12.75" customHeight="1" x14ac:dyDescent="0.4">
      <c r="L1115" s="19" t="s">
        <v>131</v>
      </c>
      <c r="M1115" s="2"/>
      <c r="N1115" s="2"/>
      <c r="O1115" s="2"/>
    </row>
    <row r="1116" spans="12:15" ht="12.75" customHeight="1" x14ac:dyDescent="0.4">
      <c r="L1116" s="19" t="s">
        <v>75</v>
      </c>
      <c r="M1116" s="2"/>
      <c r="N1116" s="2"/>
      <c r="O1116" s="2"/>
    </row>
    <row r="1117" spans="12:15" ht="12.75" customHeight="1" x14ac:dyDescent="0.4">
      <c r="L1117" s="19" t="s">
        <v>76</v>
      </c>
      <c r="M1117" s="2"/>
      <c r="N1117" s="2"/>
      <c r="O1117" s="2"/>
    </row>
    <row r="1118" spans="12:15" ht="12.75" customHeight="1" x14ac:dyDescent="0.4">
      <c r="L1118" s="2" t="s">
        <v>77</v>
      </c>
      <c r="M1118" s="2"/>
      <c r="N1118" s="2"/>
      <c r="O1118" s="2"/>
    </row>
    <row r="1119" spans="12:15" ht="12.75" customHeight="1" x14ac:dyDescent="0.4">
      <c r="L1119" s="2" t="s">
        <v>78</v>
      </c>
      <c r="M1119" s="2"/>
      <c r="N1119" s="2"/>
      <c r="O1119" s="20"/>
    </row>
    <row r="1120" spans="12:15" ht="12.75" customHeight="1" x14ac:dyDescent="0.4">
      <c r="L1120" s="2" t="s">
        <v>79</v>
      </c>
      <c r="M1120" s="2"/>
      <c r="N1120" s="2"/>
      <c r="O1120" s="21"/>
    </row>
    <row r="1121" spans="1:21" ht="12.75" customHeight="1" x14ac:dyDescent="0.4">
      <c r="L1121" s="2" t="s">
        <v>80</v>
      </c>
      <c r="M1121" s="2"/>
      <c r="N1121" s="2"/>
      <c r="O1121" s="2"/>
    </row>
    <row r="1122" spans="1:21" ht="12.75" customHeight="1" x14ac:dyDescent="0.4">
      <c r="L1122" s="2"/>
      <c r="M1122" s="2"/>
      <c r="N1122" s="2"/>
      <c r="O1122" s="2"/>
    </row>
    <row r="1123" spans="1:21" ht="12.75" customHeight="1" x14ac:dyDescent="0.4">
      <c r="L1123" s="2"/>
      <c r="M1123" s="2"/>
      <c r="N1123" s="2"/>
      <c r="O1123" s="2"/>
    </row>
    <row r="1124" spans="1:21" ht="12.75" customHeight="1" x14ac:dyDescent="0.4">
      <c r="L1124" s="2"/>
      <c r="M1124" s="2"/>
      <c r="N1124" s="2"/>
      <c r="O1124" s="2"/>
    </row>
    <row r="1125" spans="1:21" s="66" customFormat="1" ht="12.75" customHeight="1" x14ac:dyDescent="0.3">
      <c r="A1125" s="69" t="s">
        <v>137</v>
      </c>
      <c r="B1125" s="70"/>
      <c r="C1125" s="67"/>
      <c r="D1125" s="71"/>
      <c r="F1125" s="72"/>
      <c r="G1125" s="67"/>
      <c r="H1125" s="67"/>
      <c r="I1125" s="67"/>
      <c r="J1125" s="72"/>
      <c r="K1125" s="68"/>
      <c r="L1125" s="69" t="s">
        <v>137</v>
      </c>
      <c r="R1125" s="73"/>
      <c r="U1125" s="73"/>
    </row>
    <row r="1126" spans="1:21" ht="12.75" customHeight="1" x14ac:dyDescent="0.4">
      <c r="A1126" s="2" t="s">
        <v>65</v>
      </c>
      <c r="L1126" s="2" t="s">
        <v>65</v>
      </c>
      <c r="M1126" s="2"/>
      <c r="N1126" s="2"/>
      <c r="O1126" s="2"/>
    </row>
    <row r="1127" spans="1:21" ht="12.75" customHeight="1" x14ac:dyDescent="0.4">
      <c r="A1127" s="1" t="s">
        <v>67</v>
      </c>
      <c r="L1127" s="1" t="s">
        <v>68</v>
      </c>
      <c r="M1127" s="2"/>
      <c r="N1127" s="2"/>
      <c r="O1127" s="2"/>
    </row>
    <row r="1128" spans="1:21" ht="12.75" customHeight="1" x14ac:dyDescent="0.4">
      <c r="A1128" s="1" t="str">
        <f>Summary!A1145&amp;" "&amp;Summary!B1145</f>
        <v xml:space="preserve"> </v>
      </c>
      <c r="L1128" s="1" t="str">
        <f>Summary!A1145&amp;" "&amp;Summary!B1145</f>
        <v xml:space="preserve"> </v>
      </c>
      <c r="M1128" s="2"/>
      <c r="N1128" s="2"/>
      <c r="O1128" s="2"/>
    </row>
    <row r="1129" spans="1:21" ht="12.75" customHeight="1" x14ac:dyDescent="0.4">
      <c r="L1129" s="2"/>
      <c r="M1129" s="2"/>
      <c r="N1129" s="2"/>
      <c r="O1129" s="2"/>
    </row>
    <row r="1130" spans="1:21" ht="12.75" customHeight="1" x14ac:dyDescent="0.4">
      <c r="L1130" s="2"/>
      <c r="M1130" s="2"/>
      <c r="N1130" s="2"/>
      <c r="O1130" s="2"/>
    </row>
    <row r="1131" spans="1:21" ht="12.75" customHeight="1" x14ac:dyDescent="0.4">
      <c r="A1131" s="6" t="s">
        <v>11</v>
      </c>
      <c r="B1131" s="14">
        <f>Summary!$B$6</f>
        <v>0</v>
      </c>
      <c r="C1131" s="2"/>
      <c r="E1131" s="6"/>
      <c r="F1131" s="2"/>
      <c r="L1131" s="6" t="s">
        <v>11</v>
      </c>
      <c r="M1131" s="14">
        <f>Summary!$B$6</f>
        <v>0</v>
      </c>
      <c r="N1131" s="5"/>
      <c r="O1131" s="5"/>
    </row>
    <row r="1132" spans="1:21" ht="12.75" customHeight="1" x14ac:dyDescent="0.4">
      <c r="A1132" s="6" t="s">
        <v>6</v>
      </c>
      <c r="B1132" s="22">
        <f>Summary!$B$7</f>
        <v>0</v>
      </c>
      <c r="C1132" s="2"/>
      <c r="E1132" s="6"/>
      <c r="F1132" s="4"/>
      <c r="I1132" s="6"/>
      <c r="K1132" s="7"/>
      <c r="L1132" s="6" t="s">
        <v>6</v>
      </c>
      <c r="M1132" s="22">
        <f>Summary!$B$7</f>
        <v>0</v>
      </c>
      <c r="N1132" s="5"/>
      <c r="O1132" s="5"/>
    </row>
    <row r="1133" spans="1:21" ht="12.75" customHeight="1" x14ac:dyDescent="0.4">
      <c r="A1133" s="2" t="s">
        <v>69</v>
      </c>
      <c r="B1133" s="62" t="s">
        <v>125</v>
      </c>
      <c r="C1133" s="2"/>
      <c r="F1133" s="3"/>
      <c r="I1133" s="6"/>
      <c r="L1133" s="2" t="s">
        <v>69</v>
      </c>
      <c r="M1133" s="4" t="str">
        <f>Refunds!B1133</f>
        <v>N/A</v>
      </c>
      <c r="N1133" s="5"/>
      <c r="O1133" s="5"/>
    </row>
    <row r="1134" spans="1:21" ht="12.75" customHeight="1" x14ac:dyDescent="0.4">
      <c r="A1134" s="6" t="s">
        <v>70</v>
      </c>
      <c r="B1134" s="62" t="s">
        <v>125</v>
      </c>
      <c r="C1134" s="2"/>
      <c r="F1134" s="3"/>
      <c r="G1134" s="2"/>
      <c r="H1134" s="2"/>
      <c r="I1134" s="7"/>
      <c r="J1134" s="7"/>
      <c r="K1134" s="7"/>
      <c r="L1134" s="6" t="s">
        <v>70</v>
      </c>
      <c r="M1134" s="22" t="str">
        <f>Refunds!B1134</f>
        <v>N/A</v>
      </c>
      <c r="N1134" s="5"/>
      <c r="O1134" s="5"/>
    </row>
    <row r="1135" spans="1:21" ht="12.75" customHeight="1" x14ac:dyDescent="0.4">
      <c r="A1135" s="2" t="s">
        <v>148</v>
      </c>
      <c r="B1135" s="62"/>
      <c r="J1135" s="4"/>
      <c r="L1135" s="6" t="s">
        <v>148</v>
      </c>
      <c r="M1135" s="22">
        <f>B1135</f>
        <v>0</v>
      </c>
      <c r="N1135" s="5"/>
      <c r="O1135" s="5"/>
    </row>
    <row r="1136" spans="1:21" ht="12.75" customHeight="1" x14ac:dyDescent="0.4">
      <c r="J1136" s="4"/>
      <c r="L1136" s="2"/>
      <c r="M1136" s="2"/>
      <c r="N1136" s="2"/>
      <c r="O1136" s="2"/>
    </row>
    <row r="1137" spans="1:23" s="23" customFormat="1" ht="52.5" x14ac:dyDescent="0.4">
      <c r="A1137" s="23" t="s">
        <v>81</v>
      </c>
      <c r="B1137" s="29" t="s">
        <v>82</v>
      </c>
      <c r="C1137" s="30" t="s">
        <v>44</v>
      </c>
      <c r="D1137" s="31" t="s">
        <v>48</v>
      </c>
      <c r="E1137" s="23" t="s">
        <v>45</v>
      </c>
      <c r="F1137" s="32" t="s">
        <v>49</v>
      </c>
      <c r="G1137" s="30" t="s">
        <v>46</v>
      </c>
      <c r="H1137" s="30" t="s">
        <v>50</v>
      </c>
      <c r="I1137" s="30" t="s">
        <v>47</v>
      </c>
      <c r="J1137" s="32" t="s">
        <v>51</v>
      </c>
      <c r="K1137" s="33" t="s">
        <v>83</v>
      </c>
      <c r="L1137" s="5"/>
      <c r="M1137" s="5"/>
      <c r="N1137" s="23" t="s">
        <v>72</v>
      </c>
      <c r="O1137" s="23" t="s">
        <v>73</v>
      </c>
      <c r="P1137" s="56" t="s">
        <v>57</v>
      </c>
      <c r="Q1137" s="56" t="s">
        <v>58</v>
      </c>
      <c r="R1137" s="57" t="s">
        <v>59</v>
      </c>
      <c r="S1137" s="56" t="s">
        <v>60</v>
      </c>
      <c r="T1137" s="56" t="s">
        <v>61</v>
      </c>
      <c r="U1137" s="57" t="s">
        <v>62</v>
      </c>
      <c r="V1137" s="23" t="s">
        <v>126</v>
      </c>
    </row>
    <row r="1138" spans="1:23" s="26" customFormat="1" ht="12.75" customHeight="1" x14ac:dyDescent="0.4">
      <c r="B1138" s="34"/>
      <c r="C1138" s="35"/>
      <c r="D1138" s="36"/>
      <c r="F1138" s="37"/>
      <c r="G1138" s="35"/>
      <c r="H1138" s="35"/>
      <c r="I1138" s="35"/>
      <c r="J1138" s="37"/>
      <c r="K1138" s="38"/>
      <c r="L1138" s="2"/>
      <c r="M1138" s="2"/>
      <c r="N1138" s="2"/>
      <c r="O1138" s="2"/>
      <c r="R1138" s="58"/>
      <c r="U1138" s="58"/>
    </row>
    <row r="1139" spans="1:23" ht="12.75" customHeight="1" x14ac:dyDescent="0.4">
      <c r="A1139" s="2">
        <v>1</v>
      </c>
      <c r="B1139" s="63"/>
      <c r="C1139" s="4">
        <v>2.77</v>
      </c>
      <c r="D1139" s="3">
        <f t="shared" ref="D1139:D1153" si="291">B1139*C1139</f>
        <v>0</v>
      </c>
      <c r="E1139" s="51" t="str">
        <f t="shared" ref="E1139:E1153" si="292">IF(OR(V1139="Individual",V1139="Individual Select",V1139="Group Mass-Marketed",V1139="Group Select Mass-Marketed"),P1139,IF(OR(V1139="Group",V1139="Group Select"),S1139,"N/A"))</f>
        <v>N/A</v>
      </c>
      <c r="F1139" s="18" t="str">
        <f t="shared" ref="F1139:F1153" si="293">IFERROR(D1139*E1139,"N/A")</f>
        <v>N/A</v>
      </c>
      <c r="G1139" s="4">
        <v>0</v>
      </c>
      <c r="H1139" s="39">
        <f t="shared" ref="H1139:H1153" si="294">B1139*G1139</f>
        <v>0</v>
      </c>
      <c r="I1139" s="52" t="str">
        <f t="shared" ref="I1139:I1153" si="295">IF(OR(V1139="Individual",V1139="Individual Select",V1139="Group Mass-Marketed",V1139="Group Select Mass-Marketed"),Q1139,IF(OR(V1139="Group",V1139="Group Select"),T1139,"N/A"))</f>
        <v>N/A</v>
      </c>
      <c r="J1139" s="18" t="str">
        <f t="shared" ref="J1139:J1153" si="296">IFERROR(H1139*I1139, "N/A")</f>
        <v>N/A</v>
      </c>
      <c r="K1139" s="53" t="str">
        <f t="shared" ref="K1139:K1153" si="297">IF(OR(V1139="Individual",V1139="Individual Select",V1139="Group Mass-Marketed",V1139="Group Select Mass-Marketed"),R1139,IF(OR(V1139="Group",V1139="Group Select"),U1139,"N/A"))</f>
        <v>N/A</v>
      </c>
      <c r="L1139" s="2" t="s">
        <v>12</v>
      </c>
      <c r="M1139" s="2"/>
      <c r="N1139" s="2"/>
      <c r="O1139" s="2"/>
      <c r="P1139" s="59">
        <v>0.442</v>
      </c>
      <c r="Q1139" s="59">
        <v>0</v>
      </c>
      <c r="R1139" s="55">
        <v>0.4</v>
      </c>
      <c r="S1139" s="59">
        <v>0.50700000000000001</v>
      </c>
      <c r="T1139" s="59">
        <v>0</v>
      </c>
      <c r="U1139" s="55">
        <v>0.46</v>
      </c>
      <c r="V1139" s="4" t="str">
        <f t="shared" ref="V1139" si="298">B1133</f>
        <v>N/A</v>
      </c>
      <c r="W1139" s="4"/>
    </row>
    <row r="1140" spans="1:23" ht="12.75" customHeight="1" x14ac:dyDescent="0.4">
      <c r="A1140" s="2">
        <f t="shared" ref="A1140:A1152" si="299">A1139+1</f>
        <v>2</v>
      </c>
      <c r="B1140" s="63"/>
      <c r="C1140" s="4">
        <v>4.1749999999999998</v>
      </c>
      <c r="D1140" s="3">
        <f t="shared" si="291"/>
        <v>0</v>
      </c>
      <c r="E1140" s="51" t="str">
        <f t="shared" si="292"/>
        <v>N/A</v>
      </c>
      <c r="F1140" s="18" t="str">
        <f t="shared" si="293"/>
        <v>N/A</v>
      </c>
      <c r="G1140" s="4">
        <v>0</v>
      </c>
      <c r="H1140" s="39">
        <f t="shared" si="294"/>
        <v>0</v>
      </c>
      <c r="I1140" s="52" t="str">
        <f t="shared" si="295"/>
        <v>N/A</v>
      </c>
      <c r="J1140" s="18" t="str">
        <f t="shared" si="296"/>
        <v>N/A</v>
      </c>
      <c r="K1140" s="53" t="str">
        <f t="shared" si="297"/>
        <v>N/A</v>
      </c>
      <c r="L1140" s="2" t="s">
        <v>28</v>
      </c>
      <c r="M1140" s="2"/>
      <c r="N1140" s="63"/>
      <c r="O1140" s="63"/>
      <c r="P1140" s="59">
        <v>0.49299999999999999</v>
      </c>
      <c r="Q1140" s="59">
        <v>0</v>
      </c>
      <c r="R1140" s="55">
        <v>0.55000000000000004</v>
      </c>
      <c r="S1140" s="59">
        <v>0.56699999999999995</v>
      </c>
      <c r="T1140" s="59">
        <v>0</v>
      </c>
      <c r="U1140" s="55">
        <v>0.63</v>
      </c>
      <c r="V1140" s="4" t="str">
        <f t="shared" ref="V1140:V1153" si="300">V1139</f>
        <v>N/A</v>
      </c>
      <c r="W1140" s="4"/>
    </row>
    <row r="1141" spans="1:23" ht="12.75" customHeight="1" x14ac:dyDescent="0.4">
      <c r="A1141" s="2">
        <f t="shared" si="299"/>
        <v>3</v>
      </c>
      <c r="B1141" s="63"/>
      <c r="C1141" s="4">
        <v>4.1749999999999998</v>
      </c>
      <c r="D1141" s="3">
        <f t="shared" si="291"/>
        <v>0</v>
      </c>
      <c r="E1141" s="51" t="str">
        <f t="shared" si="292"/>
        <v>N/A</v>
      </c>
      <c r="F1141" s="18" t="str">
        <f t="shared" si="293"/>
        <v>N/A</v>
      </c>
      <c r="G1141" s="4">
        <v>1.194</v>
      </c>
      <c r="H1141" s="39">
        <f t="shared" si="294"/>
        <v>0</v>
      </c>
      <c r="I1141" s="52" t="str">
        <f t="shared" si="295"/>
        <v>N/A</v>
      </c>
      <c r="J1141" s="18" t="str">
        <f t="shared" si="296"/>
        <v>N/A</v>
      </c>
      <c r="K1141" s="53" t="str">
        <f t="shared" si="297"/>
        <v>N/A</v>
      </c>
      <c r="L1141" s="2" t="s">
        <v>74</v>
      </c>
      <c r="M1141" s="2"/>
      <c r="N1141" s="63"/>
      <c r="O1141" s="63"/>
      <c r="P1141" s="59">
        <v>0.49299999999999999</v>
      </c>
      <c r="Q1141" s="59">
        <v>0.65900000000000003</v>
      </c>
      <c r="R1141" s="55">
        <v>0.65</v>
      </c>
      <c r="S1141" s="59">
        <v>0.56699999999999995</v>
      </c>
      <c r="T1141" s="59">
        <v>0.75900000000000001</v>
      </c>
      <c r="U1141" s="55">
        <v>0.75</v>
      </c>
      <c r="V1141" s="4" t="str">
        <f t="shared" si="300"/>
        <v>N/A</v>
      </c>
      <c r="W1141" s="4"/>
    </row>
    <row r="1142" spans="1:23" ht="12.75" customHeight="1" x14ac:dyDescent="0.4">
      <c r="A1142" s="2">
        <f t="shared" si="299"/>
        <v>4</v>
      </c>
      <c r="B1142" s="63"/>
      <c r="C1142" s="4">
        <v>4.1749999999999998</v>
      </c>
      <c r="D1142" s="3">
        <f t="shared" si="291"/>
        <v>0</v>
      </c>
      <c r="E1142" s="51" t="str">
        <f t="shared" si="292"/>
        <v>N/A</v>
      </c>
      <c r="F1142" s="18" t="str">
        <f t="shared" si="293"/>
        <v>N/A</v>
      </c>
      <c r="G1142" s="4">
        <v>2.2450000000000001</v>
      </c>
      <c r="H1142" s="39">
        <f t="shared" si="294"/>
        <v>0</v>
      </c>
      <c r="I1142" s="52" t="str">
        <f t="shared" si="295"/>
        <v>N/A</v>
      </c>
      <c r="J1142" s="18" t="str">
        <f t="shared" si="296"/>
        <v>N/A</v>
      </c>
      <c r="K1142" s="53" t="str">
        <f t="shared" si="297"/>
        <v>N/A</v>
      </c>
      <c r="L1142" s="2" t="s">
        <v>31</v>
      </c>
      <c r="M1142" s="2"/>
      <c r="N1142" s="3">
        <f t="shared" ref="N1142:O1142" si="301">N1140-N1141</f>
        <v>0</v>
      </c>
      <c r="O1142" s="3">
        <f t="shared" si="301"/>
        <v>0</v>
      </c>
      <c r="P1142" s="59">
        <v>0.49299999999999999</v>
      </c>
      <c r="Q1142" s="59">
        <v>0.66900000000000004</v>
      </c>
      <c r="R1142" s="55">
        <v>0.67</v>
      </c>
      <c r="S1142" s="59">
        <v>0.56699999999999995</v>
      </c>
      <c r="T1142" s="59">
        <v>0.77100000000000002</v>
      </c>
      <c r="U1142" s="55">
        <v>0.77</v>
      </c>
      <c r="V1142" s="4" t="str">
        <f t="shared" si="300"/>
        <v>N/A</v>
      </c>
      <c r="W1142" s="4"/>
    </row>
    <row r="1143" spans="1:23" ht="12.75" customHeight="1" x14ac:dyDescent="0.4">
      <c r="A1143" s="2">
        <f t="shared" si="299"/>
        <v>5</v>
      </c>
      <c r="B1143" s="63"/>
      <c r="C1143" s="4">
        <v>4.1749999999999998</v>
      </c>
      <c r="D1143" s="3">
        <f t="shared" si="291"/>
        <v>0</v>
      </c>
      <c r="E1143" s="51" t="str">
        <f t="shared" si="292"/>
        <v>N/A</v>
      </c>
      <c r="F1143" s="18" t="str">
        <f t="shared" si="293"/>
        <v>N/A</v>
      </c>
      <c r="G1143" s="4">
        <v>3.17</v>
      </c>
      <c r="H1143" s="39">
        <f t="shared" si="294"/>
        <v>0</v>
      </c>
      <c r="I1143" s="52" t="str">
        <f t="shared" si="295"/>
        <v>N/A</v>
      </c>
      <c r="J1143" s="18" t="str">
        <f t="shared" si="296"/>
        <v>N/A</v>
      </c>
      <c r="K1143" s="53" t="str">
        <f t="shared" si="297"/>
        <v>N/A</v>
      </c>
      <c r="L1143" s="2"/>
      <c r="M1143" s="2"/>
      <c r="N1143" s="3"/>
      <c r="O1143" s="3"/>
      <c r="P1143" s="59">
        <v>0.49299999999999999</v>
      </c>
      <c r="Q1143" s="59">
        <v>0.67800000000000005</v>
      </c>
      <c r="R1143" s="55">
        <v>0.69</v>
      </c>
      <c r="S1143" s="59">
        <v>0.56699999999999995</v>
      </c>
      <c r="T1143" s="59">
        <v>0.78200000000000003</v>
      </c>
      <c r="U1143" s="55">
        <v>0.8</v>
      </c>
      <c r="V1143" s="4" t="str">
        <f t="shared" si="300"/>
        <v>N/A</v>
      </c>
      <c r="W1143" s="4"/>
    </row>
    <row r="1144" spans="1:23" ht="12.75" customHeight="1" x14ac:dyDescent="0.4">
      <c r="A1144" s="2">
        <f t="shared" si="299"/>
        <v>6</v>
      </c>
      <c r="B1144" s="63"/>
      <c r="C1144" s="4">
        <v>4.1749999999999998</v>
      </c>
      <c r="D1144" s="3">
        <f t="shared" si="291"/>
        <v>0</v>
      </c>
      <c r="E1144" s="51" t="str">
        <f t="shared" si="292"/>
        <v>N/A</v>
      </c>
      <c r="F1144" s="18" t="str">
        <f t="shared" si="293"/>
        <v>N/A</v>
      </c>
      <c r="G1144" s="4">
        <v>3.9980000000000002</v>
      </c>
      <c r="H1144" s="39">
        <f t="shared" si="294"/>
        <v>0</v>
      </c>
      <c r="I1144" s="52" t="str">
        <f t="shared" si="295"/>
        <v>N/A</v>
      </c>
      <c r="J1144" s="18" t="str">
        <f t="shared" si="296"/>
        <v>N/A</v>
      </c>
      <c r="K1144" s="53" t="str">
        <f t="shared" si="297"/>
        <v>N/A</v>
      </c>
      <c r="L1144" s="2" t="s">
        <v>30</v>
      </c>
      <c r="M1144" s="2"/>
      <c r="N1144" s="63"/>
      <c r="O1144" s="63"/>
      <c r="P1144" s="59">
        <v>0.49299999999999999</v>
      </c>
      <c r="Q1144" s="59">
        <v>0.68600000000000005</v>
      </c>
      <c r="R1144" s="55">
        <v>0.71</v>
      </c>
      <c r="S1144" s="59">
        <v>0.56699999999999995</v>
      </c>
      <c r="T1144" s="59">
        <v>0.79200000000000004</v>
      </c>
      <c r="U1144" s="55">
        <v>0.82</v>
      </c>
      <c r="V1144" s="4" t="str">
        <f t="shared" si="300"/>
        <v>N/A</v>
      </c>
      <c r="W1144" s="4"/>
    </row>
    <row r="1145" spans="1:23" ht="12.75" customHeight="1" x14ac:dyDescent="0.4">
      <c r="A1145" s="2">
        <f t="shared" si="299"/>
        <v>7</v>
      </c>
      <c r="B1145" s="63"/>
      <c r="C1145" s="4">
        <v>4.1749999999999998</v>
      </c>
      <c r="D1145" s="3">
        <f t="shared" si="291"/>
        <v>0</v>
      </c>
      <c r="E1145" s="51" t="str">
        <f t="shared" si="292"/>
        <v>N/A</v>
      </c>
      <c r="F1145" s="18" t="str">
        <f t="shared" si="293"/>
        <v>N/A</v>
      </c>
      <c r="G1145" s="4">
        <v>4.7539999999999996</v>
      </c>
      <c r="H1145" s="39">
        <f t="shared" si="294"/>
        <v>0</v>
      </c>
      <c r="I1145" s="52" t="str">
        <f t="shared" si="295"/>
        <v>N/A</v>
      </c>
      <c r="J1145" s="18" t="str">
        <f t="shared" si="296"/>
        <v>N/A</v>
      </c>
      <c r="K1145" s="53" t="str">
        <f t="shared" si="297"/>
        <v>N/A</v>
      </c>
      <c r="L1145" s="2"/>
      <c r="M1145" s="2"/>
      <c r="N1145" s="3"/>
      <c r="O1145" s="3"/>
      <c r="P1145" s="59">
        <v>0.49299999999999999</v>
      </c>
      <c r="Q1145" s="59">
        <v>0.69499999999999995</v>
      </c>
      <c r="R1145" s="55">
        <v>0.73</v>
      </c>
      <c r="S1145" s="59">
        <v>0.56699999999999995</v>
      </c>
      <c r="T1145" s="59">
        <v>0.80200000000000005</v>
      </c>
      <c r="U1145" s="55">
        <v>0.84</v>
      </c>
      <c r="V1145" s="4" t="str">
        <f t="shared" si="300"/>
        <v>N/A</v>
      </c>
      <c r="W1145" s="4"/>
    </row>
    <row r="1146" spans="1:23" ht="12.75" customHeight="1" x14ac:dyDescent="0.4">
      <c r="A1146" s="2">
        <f t="shared" si="299"/>
        <v>8</v>
      </c>
      <c r="B1146" s="63"/>
      <c r="C1146" s="4">
        <v>4.1749999999999998</v>
      </c>
      <c r="D1146" s="3">
        <f t="shared" si="291"/>
        <v>0</v>
      </c>
      <c r="E1146" s="51" t="str">
        <f t="shared" si="292"/>
        <v>N/A</v>
      </c>
      <c r="F1146" s="18" t="str">
        <f t="shared" si="293"/>
        <v>N/A</v>
      </c>
      <c r="G1146" s="4">
        <v>5.4450000000000003</v>
      </c>
      <c r="H1146" s="39">
        <f t="shared" si="294"/>
        <v>0</v>
      </c>
      <c r="I1146" s="52" t="str">
        <f t="shared" si="295"/>
        <v>N/A</v>
      </c>
      <c r="J1146" s="18" t="str">
        <f t="shared" si="296"/>
        <v>N/A</v>
      </c>
      <c r="K1146" s="53" t="str">
        <f t="shared" si="297"/>
        <v>N/A</v>
      </c>
      <c r="L1146" s="2" t="s">
        <v>13</v>
      </c>
      <c r="M1146" s="2"/>
      <c r="N1146" s="3">
        <f t="shared" ref="N1146:O1146" si="302">N1142+N1144</f>
        <v>0</v>
      </c>
      <c r="O1146" s="3">
        <f t="shared" si="302"/>
        <v>0</v>
      </c>
      <c r="P1146" s="59">
        <v>0.49299999999999999</v>
      </c>
      <c r="Q1146" s="59">
        <v>0.70199999999999996</v>
      </c>
      <c r="R1146" s="55">
        <v>0.75</v>
      </c>
      <c r="S1146" s="59">
        <v>0.56699999999999995</v>
      </c>
      <c r="T1146" s="59">
        <v>0.81100000000000005</v>
      </c>
      <c r="U1146" s="55">
        <v>0.87</v>
      </c>
      <c r="V1146" s="4" t="str">
        <f t="shared" si="300"/>
        <v>N/A</v>
      </c>
      <c r="W1146" s="4"/>
    </row>
    <row r="1147" spans="1:23" ht="12.75" customHeight="1" x14ac:dyDescent="0.4">
      <c r="A1147" s="2">
        <f t="shared" si="299"/>
        <v>9</v>
      </c>
      <c r="B1147" s="63"/>
      <c r="C1147" s="4">
        <v>4.1749999999999998</v>
      </c>
      <c r="D1147" s="3">
        <f t="shared" si="291"/>
        <v>0</v>
      </c>
      <c r="E1147" s="51" t="str">
        <f t="shared" si="292"/>
        <v>N/A</v>
      </c>
      <c r="F1147" s="18" t="str">
        <f t="shared" si="293"/>
        <v>N/A</v>
      </c>
      <c r="G1147" s="4">
        <v>6.0750000000000002</v>
      </c>
      <c r="H1147" s="39">
        <f t="shared" si="294"/>
        <v>0</v>
      </c>
      <c r="I1147" s="52" t="str">
        <f t="shared" si="295"/>
        <v>N/A</v>
      </c>
      <c r="J1147" s="18" t="str">
        <f t="shared" si="296"/>
        <v>N/A</v>
      </c>
      <c r="K1147" s="53" t="str">
        <f t="shared" si="297"/>
        <v>N/A</v>
      </c>
      <c r="L1147" s="2"/>
      <c r="M1147" s="2"/>
      <c r="N1147" s="2"/>
      <c r="O1147" s="3"/>
      <c r="P1147" s="59">
        <v>0.49299999999999999</v>
      </c>
      <c r="Q1147" s="59">
        <v>0.70799999999999996</v>
      </c>
      <c r="R1147" s="55">
        <v>0.76</v>
      </c>
      <c r="S1147" s="59">
        <v>0.56699999999999995</v>
      </c>
      <c r="T1147" s="59">
        <v>0.81799999999999995</v>
      </c>
      <c r="U1147" s="55">
        <v>0.88</v>
      </c>
      <c r="V1147" s="4" t="str">
        <f t="shared" si="300"/>
        <v>N/A</v>
      </c>
      <c r="W1147" s="4"/>
    </row>
    <row r="1148" spans="1:23" ht="12.75" customHeight="1" x14ac:dyDescent="0.4">
      <c r="A1148" s="2">
        <f t="shared" si="299"/>
        <v>10</v>
      </c>
      <c r="B1148" s="63"/>
      <c r="C1148" s="4">
        <v>4.1749999999999998</v>
      </c>
      <c r="D1148" s="3">
        <f t="shared" si="291"/>
        <v>0</v>
      </c>
      <c r="E1148" s="51" t="str">
        <f t="shared" si="292"/>
        <v>N/A</v>
      </c>
      <c r="F1148" s="18" t="str">
        <f t="shared" si="293"/>
        <v>N/A</v>
      </c>
      <c r="G1148" s="4">
        <v>6.65</v>
      </c>
      <c r="H1148" s="39">
        <f t="shared" si="294"/>
        <v>0</v>
      </c>
      <c r="I1148" s="52" t="str">
        <f t="shared" si="295"/>
        <v>N/A</v>
      </c>
      <c r="J1148" s="18" t="str">
        <f t="shared" si="296"/>
        <v>N/A</v>
      </c>
      <c r="K1148" s="53" t="str">
        <f t="shared" si="297"/>
        <v>N/A</v>
      </c>
      <c r="L1148" s="2" t="s">
        <v>14</v>
      </c>
      <c r="M1148" s="2"/>
      <c r="N1148" s="2"/>
      <c r="O1148" s="63"/>
      <c r="P1148" s="59">
        <v>0.49299999999999999</v>
      </c>
      <c r="Q1148" s="59">
        <v>0.71299999999999997</v>
      </c>
      <c r="R1148" s="55">
        <v>0.76</v>
      </c>
      <c r="S1148" s="59">
        <v>0.56699999999999995</v>
      </c>
      <c r="T1148" s="59">
        <v>0.82399999999999995</v>
      </c>
      <c r="U1148" s="55">
        <v>0.88</v>
      </c>
      <c r="V1148" s="4" t="str">
        <f t="shared" si="300"/>
        <v>N/A</v>
      </c>
      <c r="W1148" s="4"/>
    </row>
    <row r="1149" spans="1:23" ht="12.75" customHeight="1" x14ac:dyDescent="0.4">
      <c r="A1149" s="2">
        <f t="shared" si="299"/>
        <v>11</v>
      </c>
      <c r="B1149" s="63"/>
      <c r="C1149" s="4">
        <v>4.1749999999999998</v>
      </c>
      <c r="D1149" s="3">
        <f t="shared" si="291"/>
        <v>0</v>
      </c>
      <c r="E1149" s="51" t="str">
        <f t="shared" si="292"/>
        <v>N/A</v>
      </c>
      <c r="F1149" s="18" t="str">
        <f t="shared" si="293"/>
        <v>N/A</v>
      </c>
      <c r="G1149" s="4">
        <v>7.1760000000000002</v>
      </c>
      <c r="H1149" s="39">
        <f t="shared" si="294"/>
        <v>0</v>
      </c>
      <c r="I1149" s="52" t="str">
        <f t="shared" si="295"/>
        <v>N/A</v>
      </c>
      <c r="J1149" s="18" t="str">
        <f t="shared" si="296"/>
        <v>N/A</v>
      </c>
      <c r="K1149" s="53" t="str">
        <f t="shared" si="297"/>
        <v>N/A</v>
      </c>
      <c r="L1149" s="2"/>
      <c r="M1149" s="2"/>
      <c r="N1149" s="2"/>
      <c r="O1149" s="3"/>
      <c r="P1149" s="59">
        <v>0.49299999999999999</v>
      </c>
      <c r="Q1149" s="59">
        <v>0.71699999999999997</v>
      </c>
      <c r="R1149" s="55">
        <v>0.76</v>
      </c>
      <c r="S1149" s="59">
        <v>0.56699999999999995</v>
      </c>
      <c r="T1149" s="59">
        <v>0.82799999999999996</v>
      </c>
      <c r="U1149" s="55">
        <v>0.88</v>
      </c>
      <c r="V1149" s="4" t="str">
        <f t="shared" si="300"/>
        <v>N/A</v>
      </c>
      <c r="W1149" s="4"/>
    </row>
    <row r="1150" spans="1:23" ht="12.75" customHeight="1" x14ac:dyDescent="0.4">
      <c r="A1150" s="2">
        <f t="shared" si="299"/>
        <v>12</v>
      </c>
      <c r="B1150" s="63"/>
      <c r="C1150" s="4">
        <v>4.1749999999999998</v>
      </c>
      <c r="D1150" s="3">
        <f t="shared" si="291"/>
        <v>0</v>
      </c>
      <c r="E1150" s="51" t="str">
        <f t="shared" si="292"/>
        <v>N/A</v>
      </c>
      <c r="F1150" s="18" t="str">
        <f t="shared" si="293"/>
        <v>N/A</v>
      </c>
      <c r="G1150" s="4">
        <v>7.6550000000000002</v>
      </c>
      <c r="H1150" s="39">
        <f t="shared" si="294"/>
        <v>0</v>
      </c>
      <c r="I1150" s="52" t="str">
        <f t="shared" si="295"/>
        <v>N/A</v>
      </c>
      <c r="J1150" s="18" t="str">
        <f t="shared" si="296"/>
        <v>N/A</v>
      </c>
      <c r="K1150" s="53" t="str">
        <f t="shared" si="297"/>
        <v>N/A</v>
      </c>
      <c r="L1150" s="2" t="s">
        <v>29</v>
      </c>
      <c r="M1150" s="2"/>
      <c r="N1150" s="2"/>
      <c r="O1150" s="63"/>
      <c r="P1150" s="59">
        <v>0.49299999999999999</v>
      </c>
      <c r="Q1150" s="59">
        <v>0.72</v>
      </c>
      <c r="R1150" s="55">
        <v>0.77</v>
      </c>
      <c r="S1150" s="59">
        <v>0.56699999999999995</v>
      </c>
      <c r="T1150" s="59">
        <v>0.83099999999999996</v>
      </c>
      <c r="U1150" s="55">
        <v>0.88</v>
      </c>
      <c r="V1150" s="4" t="str">
        <f t="shared" si="300"/>
        <v>N/A</v>
      </c>
      <c r="W1150" s="4"/>
    </row>
    <row r="1151" spans="1:23" ht="12.75" customHeight="1" x14ac:dyDescent="0.4">
      <c r="A1151" s="2">
        <f t="shared" si="299"/>
        <v>13</v>
      </c>
      <c r="B1151" s="63"/>
      <c r="C1151" s="4">
        <v>4.1749999999999998</v>
      </c>
      <c r="D1151" s="3">
        <f t="shared" si="291"/>
        <v>0</v>
      </c>
      <c r="E1151" s="51" t="str">
        <f t="shared" si="292"/>
        <v>N/A</v>
      </c>
      <c r="F1151" s="18" t="str">
        <f t="shared" si="293"/>
        <v>N/A</v>
      </c>
      <c r="G1151" s="4">
        <v>8.093</v>
      </c>
      <c r="H1151" s="39">
        <f t="shared" si="294"/>
        <v>0</v>
      </c>
      <c r="I1151" s="52" t="str">
        <f t="shared" si="295"/>
        <v>N/A</v>
      </c>
      <c r="J1151" s="18" t="str">
        <f t="shared" si="296"/>
        <v>N/A</v>
      </c>
      <c r="K1151" s="53" t="str">
        <f t="shared" si="297"/>
        <v>N/A</v>
      </c>
      <c r="L1151" s="2"/>
      <c r="M1151" s="2"/>
      <c r="N1151" s="2"/>
      <c r="O1151" s="3"/>
      <c r="P1151" s="59">
        <v>0.49299999999999999</v>
      </c>
      <c r="Q1151" s="59">
        <v>0.72299999999999998</v>
      </c>
      <c r="R1151" s="55">
        <v>0.77</v>
      </c>
      <c r="S1151" s="59">
        <v>0.56699999999999995</v>
      </c>
      <c r="T1151" s="59">
        <v>0.83399999999999996</v>
      </c>
      <c r="U1151" s="55">
        <v>0.89</v>
      </c>
      <c r="V1151" s="4" t="str">
        <f t="shared" si="300"/>
        <v>N/A</v>
      </c>
      <c r="W1151" s="4"/>
    </row>
    <row r="1152" spans="1:23" ht="12.75" customHeight="1" x14ac:dyDescent="0.4">
      <c r="A1152" s="2">
        <f t="shared" si="299"/>
        <v>14</v>
      </c>
      <c r="B1152" s="63"/>
      <c r="C1152" s="4">
        <v>4.1749999999999998</v>
      </c>
      <c r="D1152" s="3">
        <f t="shared" si="291"/>
        <v>0</v>
      </c>
      <c r="E1152" s="51" t="str">
        <f t="shared" si="292"/>
        <v>N/A</v>
      </c>
      <c r="F1152" s="18" t="str">
        <f t="shared" si="293"/>
        <v>N/A</v>
      </c>
      <c r="G1152" s="4">
        <v>8.4930000000000003</v>
      </c>
      <c r="H1152" s="39">
        <f t="shared" si="294"/>
        <v>0</v>
      </c>
      <c r="I1152" s="52" t="str">
        <f t="shared" si="295"/>
        <v>N/A</v>
      </c>
      <c r="J1152" s="18" t="str">
        <f t="shared" si="296"/>
        <v>N/A</v>
      </c>
      <c r="K1152" s="53" t="str">
        <f t="shared" si="297"/>
        <v>N/A</v>
      </c>
      <c r="L1152" s="2" t="s">
        <v>15</v>
      </c>
      <c r="M1152" s="2"/>
      <c r="N1152" s="2"/>
      <c r="O1152" s="3">
        <f t="shared" ref="O1152" si="303">O1148+O1150</f>
        <v>0</v>
      </c>
      <c r="P1152" s="59">
        <v>0.49299999999999999</v>
      </c>
      <c r="Q1152" s="59">
        <v>0.72499999999999998</v>
      </c>
      <c r="R1152" s="55">
        <v>0.77</v>
      </c>
      <c r="S1152" s="59">
        <v>0.56699999999999995</v>
      </c>
      <c r="T1152" s="59">
        <v>0.83699999999999997</v>
      </c>
      <c r="U1152" s="55">
        <v>0.89</v>
      </c>
      <c r="V1152" s="4" t="str">
        <f t="shared" si="300"/>
        <v>N/A</v>
      </c>
      <c r="W1152" s="4"/>
    </row>
    <row r="1153" spans="1:23" ht="12.75" customHeight="1" x14ac:dyDescent="0.4">
      <c r="A1153" s="13" t="s">
        <v>84</v>
      </c>
      <c r="B1153" s="63"/>
      <c r="C1153" s="4">
        <v>4.1749999999999998</v>
      </c>
      <c r="D1153" s="3">
        <f t="shared" si="291"/>
        <v>0</v>
      </c>
      <c r="E1153" s="51" t="str">
        <f t="shared" si="292"/>
        <v>N/A</v>
      </c>
      <c r="F1153" s="18" t="str">
        <f t="shared" si="293"/>
        <v>N/A</v>
      </c>
      <c r="G1153" s="4">
        <v>8.6839999999999993</v>
      </c>
      <c r="H1153" s="39">
        <f t="shared" si="294"/>
        <v>0</v>
      </c>
      <c r="I1153" s="52" t="str">
        <f t="shared" si="295"/>
        <v>N/A</v>
      </c>
      <c r="J1153" s="18" t="str">
        <f t="shared" si="296"/>
        <v>N/A</v>
      </c>
      <c r="K1153" s="53" t="str">
        <f t="shared" si="297"/>
        <v>N/A</v>
      </c>
      <c r="L1153" s="2"/>
      <c r="M1153" s="2"/>
      <c r="N1153" s="2"/>
      <c r="O1153" s="2"/>
      <c r="P1153" s="59">
        <v>0.49299999999999999</v>
      </c>
      <c r="Q1153" s="59">
        <v>0.72499999999999998</v>
      </c>
      <c r="R1153" s="55">
        <v>0.77</v>
      </c>
      <c r="S1153" s="59">
        <v>0.56699999999999995</v>
      </c>
      <c r="T1153" s="59">
        <v>0.83799999999999997</v>
      </c>
      <c r="U1153" s="55">
        <v>0.89</v>
      </c>
      <c r="V1153" s="4" t="str">
        <f t="shared" si="300"/>
        <v>N/A</v>
      </c>
      <c r="W1153" s="4"/>
    </row>
    <row r="1154" spans="1:23" s="16" customFormat="1" ht="12.75" customHeight="1" x14ac:dyDescent="0.4">
      <c r="A1154" s="16" t="s">
        <v>3</v>
      </c>
      <c r="B1154" s="16">
        <f t="shared" ref="B1154" si="304">SUM(B1139:B1153)</f>
        <v>0</v>
      </c>
      <c r="D1154" s="16">
        <f t="shared" ref="D1154" si="305">SUM(D1139:D1153)</f>
        <v>0</v>
      </c>
      <c r="F1154" s="16">
        <f t="shared" ref="F1154" si="306">SUM(F1139:F1153)</f>
        <v>0</v>
      </c>
      <c r="H1154" s="40">
        <f t="shared" ref="H1154" si="307">SUM(H1139:H1153)</f>
        <v>0</v>
      </c>
      <c r="J1154" s="16">
        <f t="shared" ref="J1154" si="308">SUM(J1139:J1153)</f>
        <v>0</v>
      </c>
      <c r="K1154" s="41"/>
      <c r="L1154" s="2" t="s">
        <v>16</v>
      </c>
      <c r="M1154" s="2"/>
      <c r="N1154" s="2"/>
      <c r="O1154" s="47">
        <f>ROUND(H1157,Rounding_decimals)</f>
        <v>0</v>
      </c>
      <c r="R1154" s="60"/>
      <c r="U1154" s="60"/>
    </row>
    <row r="1155" spans="1:23" s="5" customFormat="1" ht="12.75" customHeight="1" x14ac:dyDescent="0.4">
      <c r="B1155" s="18"/>
      <c r="C1155" s="17"/>
      <c r="D1155" s="42" t="s">
        <v>52</v>
      </c>
      <c r="F1155" s="43" t="s">
        <v>53</v>
      </c>
      <c r="G1155" s="17"/>
      <c r="H1155" s="17" t="s">
        <v>54</v>
      </c>
      <c r="I1155" s="17"/>
      <c r="J1155" s="43" t="s">
        <v>55</v>
      </c>
      <c r="K1155" s="44"/>
      <c r="L1155" s="2"/>
      <c r="M1155" s="2"/>
      <c r="N1155" s="2"/>
      <c r="O1155" s="48"/>
      <c r="R1155" s="61"/>
      <c r="U1155" s="61"/>
    </row>
    <row r="1156" spans="1:23" ht="12.75" customHeight="1" x14ac:dyDescent="0.4">
      <c r="L1156" s="2" t="s">
        <v>17</v>
      </c>
      <c r="M1156" s="2"/>
      <c r="N1156" s="2"/>
      <c r="O1156" s="47">
        <f>IF(O1146=0,0,O1146/(N1146-O1152))</f>
        <v>0</v>
      </c>
    </row>
    <row r="1157" spans="1:23" ht="12.75" customHeight="1" x14ac:dyDescent="0.4">
      <c r="B1157" s="2"/>
      <c r="C1157" s="3" t="s">
        <v>56</v>
      </c>
      <c r="H1157" s="47">
        <f t="shared" ref="H1157" si="309">IFERROR(IF(F1154+J1154=0,0,(F1154+J1154)/(D1154+H1154)),0)</f>
        <v>0</v>
      </c>
      <c r="L1157" s="2" t="s">
        <v>18</v>
      </c>
      <c r="M1157" s="2"/>
      <c r="N1157" s="2"/>
      <c r="O1157" s="2"/>
    </row>
    <row r="1158" spans="1:23" ht="12.75" customHeight="1" x14ac:dyDescent="0.4">
      <c r="L1158" s="2"/>
      <c r="M1158" s="2"/>
      <c r="N1158" s="2"/>
      <c r="O1158" s="2"/>
    </row>
    <row r="1159" spans="1:23" ht="12.75" customHeight="1" x14ac:dyDescent="0.4">
      <c r="L1159" s="2" t="s">
        <v>19</v>
      </c>
      <c r="M1159" s="2"/>
      <c r="N1159" s="2"/>
      <c r="O1159" s="63"/>
    </row>
    <row r="1160" spans="1:23" ht="12.75" customHeight="1" x14ac:dyDescent="0.4">
      <c r="A1160" s="19" t="s">
        <v>131</v>
      </c>
      <c r="L1160" s="2" t="s">
        <v>32</v>
      </c>
      <c r="M1160" s="2"/>
      <c r="N1160" s="2"/>
      <c r="O1160" s="24" t="str">
        <f>IF(AND(O1156&lt;O1154,O1159&gt;500),"Proceed","Stop")</f>
        <v>Stop</v>
      </c>
    </row>
    <row r="1161" spans="1:23" ht="12.75" customHeight="1" x14ac:dyDescent="0.4">
      <c r="A1161" s="19" t="s">
        <v>71</v>
      </c>
      <c r="L1161" s="2"/>
      <c r="M1161" s="2"/>
      <c r="N1161" s="2"/>
      <c r="O1161" s="2"/>
    </row>
    <row r="1162" spans="1:23" ht="12.75" customHeight="1" x14ac:dyDescent="0.4">
      <c r="A1162" s="19" t="s">
        <v>85</v>
      </c>
      <c r="L1162" s="2" t="s">
        <v>20</v>
      </c>
      <c r="M1162" s="2"/>
      <c r="N1162" s="2"/>
      <c r="O1162" s="45" t="str">
        <f>IF(O1160="Proceed",IF(O1159&gt;9999,0,IF(O1159&gt;4999,0.05,IF(O1159&gt;2499,0.075,IF(O1159&gt;999,0.1,IF(NOT(O1159&lt;500),0.15,"N/A"))))),"N/A")</f>
        <v>N/A</v>
      </c>
    </row>
    <row r="1163" spans="1:23" ht="12.75" customHeight="1" x14ac:dyDescent="0.4">
      <c r="A1163" s="2" t="s">
        <v>40</v>
      </c>
      <c r="L1163" s="2"/>
      <c r="M1163" s="2"/>
      <c r="N1163" s="2"/>
      <c r="O1163" s="2"/>
    </row>
    <row r="1164" spans="1:23" ht="12.75" customHeight="1" x14ac:dyDescent="0.4">
      <c r="A1164" s="19" t="s">
        <v>86</v>
      </c>
      <c r="L1164" s="2" t="s">
        <v>33</v>
      </c>
      <c r="M1164" s="2"/>
      <c r="N1164" s="2"/>
      <c r="O1164" s="27" t="str">
        <f>IFERROR(ROUND(O1156+O1162,Rounding_decimals), "N/A")</f>
        <v>N/A</v>
      </c>
    </row>
    <row r="1165" spans="1:23" ht="12.75" customHeight="1" x14ac:dyDescent="0.4">
      <c r="A1165" s="19" t="s">
        <v>87</v>
      </c>
      <c r="L1165" s="2" t="s">
        <v>34</v>
      </c>
      <c r="M1165" s="2"/>
      <c r="N1165" s="2"/>
      <c r="O1165" s="2"/>
    </row>
    <row r="1166" spans="1:23" ht="12.75" customHeight="1" x14ac:dyDescent="0.4">
      <c r="A1166" s="2" t="s">
        <v>41</v>
      </c>
      <c r="K1166" s="20"/>
      <c r="L1166" s="2" t="s">
        <v>21</v>
      </c>
      <c r="M1166" s="2"/>
      <c r="N1166" s="2"/>
      <c r="O1166" s="2" t="str">
        <f t="shared" ref="O1166" si="310">IF(O1164&lt;O1154,"Proceed","Stop")</f>
        <v>Stop</v>
      </c>
    </row>
    <row r="1167" spans="1:23" ht="12.75" customHeight="1" x14ac:dyDescent="0.4">
      <c r="A1167" s="19" t="s">
        <v>88</v>
      </c>
      <c r="K1167" s="21"/>
      <c r="L1167" s="2"/>
      <c r="M1167" s="2"/>
      <c r="N1167" s="2"/>
      <c r="O1167" s="2"/>
    </row>
    <row r="1168" spans="1:23" ht="12.75" customHeight="1" x14ac:dyDescent="0.4">
      <c r="A1168" s="2" t="s">
        <v>134</v>
      </c>
      <c r="L1168" s="2" t="s">
        <v>22</v>
      </c>
      <c r="M1168" s="2"/>
      <c r="N1168" s="2"/>
      <c r="O1168" s="3" t="str">
        <f t="shared" ref="O1168" si="311">IF(O1166="Proceed",(N1146-O1152)*O1164,"N/A")</f>
        <v>N/A</v>
      </c>
    </row>
    <row r="1169" spans="12:15" ht="12.75" customHeight="1" x14ac:dyDescent="0.4">
      <c r="L1169" s="2" t="s">
        <v>23</v>
      </c>
      <c r="M1169" s="2"/>
      <c r="N1169" s="2"/>
      <c r="O1169" s="2"/>
    </row>
    <row r="1170" spans="12:15" ht="12.75" customHeight="1" x14ac:dyDescent="0.4">
      <c r="L1170" s="2"/>
      <c r="M1170" s="2"/>
      <c r="N1170" s="2"/>
      <c r="O1170" s="2"/>
    </row>
    <row r="1171" spans="12:15" ht="12.75" customHeight="1" x14ac:dyDescent="0.4">
      <c r="L1171" s="2" t="s">
        <v>24</v>
      </c>
      <c r="M1171" s="2"/>
      <c r="N1171" s="2"/>
      <c r="O1171" s="3">
        <f>IFERROR((N1146-O1152)-(O1168/O1154),0)</f>
        <v>0</v>
      </c>
    </row>
    <row r="1172" spans="12:15" ht="12.75" customHeight="1" x14ac:dyDescent="0.4">
      <c r="L1172" s="2" t="s">
        <v>25</v>
      </c>
      <c r="M1172" s="2"/>
      <c r="N1172" s="2"/>
      <c r="O1172" s="2"/>
    </row>
    <row r="1173" spans="12:15" ht="12.75" customHeight="1" x14ac:dyDescent="0.4">
      <c r="L1173" s="2"/>
      <c r="M1173" s="2"/>
      <c r="N1173" s="2"/>
      <c r="O1173" s="2"/>
    </row>
    <row r="1174" spans="12:15" ht="12.75" customHeight="1" x14ac:dyDescent="0.4">
      <c r="L1174" s="2" t="s">
        <v>120</v>
      </c>
      <c r="M1174" s="2"/>
      <c r="N1174" s="2"/>
      <c r="O1174" s="2"/>
    </row>
    <row r="1175" spans="12:15" ht="12.75" customHeight="1" x14ac:dyDescent="0.4">
      <c r="L1175" s="2" t="s">
        <v>121</v>
      </c>
      <c r="M1175" s="2"/>
      <c r="N1175" s="2"/>
      <c r="O1175" s="2"/>
    </row>
    <row r="1176" spans="12:15" ht="12.75" customHeight="1" x14ac:dyDescent="0.4">
      <c r="L1176" s="2"/>
      <c r="M1176" s="2"/>
      <c r="N1176" s="2"/>
      <c r="O1176" s="2"/>
    </row>
    <row r="1177" spans="12:15" ht="12.75" customHeight="1" x14ac:dyDescent="0.4">
      <c r="L1177" s="2"/>
      <c r="O1177" s="2"/>
    </row>
    <row r="1178" spans="12:15" ht="12.75" customHeight="1" x14ac:dyDescent="0.4">
      <c r="L1178" s="2"/>
      <c r="M1178" s="2" t="s">
        <v>26</v>
      </c>
      <c r="N1178" s="2"/>
      <c r="O1178" s="2"/>
    </row>
    <row r="1179" spans="12:15" ht="12.75" customHeight="1" x14ac:dyDescent="0.4">
      <c r="L1179" s="2"/>
      <c r="M1179" s="2"/>
      <c r="N1179" s="2"/>
      <c r="O1179" s="2"/>
    </row>
    <row r="1180" spans="12:15" ht="12.75" customHeight="1" x14ac:dyDescent="0.4">
      <c r="L1180" s="2"/>
      <c r="M1180" s="25" t="s">
        <v>4</v>
      </c>
      <c r="N1180" s="26" t="s">
        <v>8</v>
      </c>
      <c r="O1180" s="2"/>
    </row>
    <row r="1181" spans="12:15" ht="12.75" customHeight="1" x14ac:dyDescent="0.4">
      <c r="L1181" s="2"/>
      <c r="M1181" s="25"/>
      <c r="N1181" s="26"/>
      <c r="O1181" s="2"/>
    </row>
    <row r="1182" spans="12:15" ht="12.75" customHeight="1" x14ac:dyDescent="0.4">
      <c r="L1182" s="2"/>
      <c r="M1182" s="2" t="s">
        <v>36</v>
      </c>
      <c r="N1182" s="27">
        <v>0</v>
      </c>
      <c r="O1182" s="2"/>
    </row>
    <row r="1183" spans="12:15" ht="12.75" customHeight="1" x14ac:dyDescent="0.4">
      <c r="L1183" s="2"/>
      <c r="M1183" s="2" t="s">
        <v>37</v>
      </c>
      <c r="N1183" s="27">
        <v>0.05</v>
      </c>
      <c r="O1183" s="2"/>
    </row>
    <row r="1184" spans="12:15" ht="12.75" customHeight="1" x14ac:dyDescent="0.4">
      <c r="L1184" s="2"/>
      <c r="M1184" s="2" t="s">
        <v>38</v>
      </c>
      <c r="N1184" s="27">
        <v>7.4999999999999997E-2</v>
      </c>
      <c r="O1184" s="2"/>
    </row>
    <row r="1185" spans="1:21" ht="12.75" customHeight="1" x14ac:dyDescent="0.4">
      <c r="L1185" s="2"/>
      <c r="M1185" s="2" t="s">
        <v>39</v>
      </c>
      <c r="N1185" s="27">
        <v>0.1</v>
      </c>
      <c r="O1185" s="2"/>
    </row>
    <row r="1186" spans="1:21" ht="12.75" customHeight="1" x14ac:dyDescent="0.4">
      <c r="L1186" s="2"/>
      <c r="M1186" s="2" t="s">
        <v>5</v>
      </c>
      <c r="N1186" s="27">
        <v>0.15</v>
      </c>
      <c r="O1186" s="2"/>
    </row>
    <row r="1187" spans="1:21" ht="12.75" customHeight="1" x14ac:dyDescent="0.4">
      <c r="L1187" s="2"/>
      <c r="M1187" s="2" t="s">
        <v>35</v>
      </c>
      <c r="N1187" s="27" t="s">
        <v>27</v>
      </c>
      <c r="O1187" s="2"/>
    </row>
    <row r="1188" spans="1:21" ht="12.75" customHeight="1" x14ac:dyDescent="0.4">
      <c r="L1188" s="2"/>
      <c r="M1188" s="2"/>
      <c r="N1188" s="2"/>
      <c r="O1188" s="2"/>
    </row>
    <row r="1189" spans="1:21" ht="12.75" customHeight="1" x14ac:dyDescent="0.4">
      <c r="M1189" s="2"/>
      <c r="N1189" s="2"/>
      <c r="O1189" s="2"/>
    </row>
    <row r="1190" spans="1:21" ht="12.75" customHeight="1" x14ac:dyDescent="0.4">
      <c r="L1190" s="19" t="s">
        <v>131</v>
      </c>
      <c r="M1190" s="2"/>
      <c r="N1190" s="2"/>
      <c r="O1190" s="2"/>
    </row>
    <row r="1191" spans="1:21" ht="12.75" customHeight="1" x14ac:dyDescent="0.4">
      <c r="L1191" s="19" t="s">
        <v>75</v>
      </c>
      <c r="M1191" s="2"/>
      <c r="N1191" s="2"/>
      <c r="O1191" s="2"/>
    </row>
    <row r="1192" spans="1:21" ht="12.75" customHeight="1" x14ac:dyDescent="0.4">
      <c r="L1192" s="19" t="s">
        <v>76</v>
      </c>
      <c r="M1192" s="2"/>
      <c r="N1192" s="2"/>
      <c r="O1192" s="2"/>
    </row>
    <row r="1193" spans="1:21" ht="12.75" customHeight="1" x14ac:dyDescent="0.4">
      <c r="L1193" s="2" t="s">
        <v>77</v>
      </c>
      <c r="M1193" s="2"/>
      <c r="N1193" s="2"/>
      <c r="O1193" s="2"/>
    </row>
    <row r="1194" spans="1:21" ht="12.75" customHeight="1" x14ac:dyDescent="0.4">
      <c r="L1194" s="2" t="s">
        <v>78</v>
      </c>
      <c r="M1194" s="2"/>
      <c r="N1194" s="2"/>
      <c r="O1194" s="20"/>
    </row>
    <row r="1195" spans="1:21" ht="12.75" customHeight="1" x14ac:dyDescent="0.4">
      <c r="L1195" s="2" t="s">
        <v>79</v>
      </c>
      <c r="M1195" s="2"/>
      <c r="N1195" s="2"/>
      <c r="O1195" s="21"/>
    </row>
    <row r="1196" spans="1:21" ht="12.75" customHeight="1" x14ac:dyDescent="0.4">
      <c r="L1196" s="2" t="s">
        <v>80</v>
      </c>
      <c r="M1196" s="2"/>
      <c r="N1196" s="2"/>
      <c r="O1196" s="2"/>
    </row>
    <row r="1197" spans="1:21" ht="12.75" customHeight="1" x14ac:dyDescent="0.4">
      <c r="L1197" s="2"/>
      <c r="M1197" s="2"/>
      <c r="N1197" s="2"/>
      <c r="O1197" s="2"/>
    </row>
    <row r="1198" spans="1:21" ht="12.75" customHeight="1" x14ac:dyDescent="0.4">
      <c r="L1198" s="2"/>
      <c r="M1198" s="2"/>
      <c r="N1198" s="2"/>
      <c r="O1198" s="2"/>
    </row>
    <row r="1199" spans="1:21" ht="12.75" customHeight="1" x14ac:dyDescent="0.4">
      <c r="L1199" s="2"/>
      <c r="M1199" s="2"/>
      <c r="N1199" s="2"/>
      <c r="O1199" s="2"/>
    </row>
    <row r="1200" spans="1:21" s="66" customFormat="1" ht="12.75" customHeight="1" x14ac:dyDescent="0.3">
      <c r="A1200" s="69" t="s">
        <v>137</v>
      </c>
      <c r="B1200" s="70"/>
      <c r="C1200" s="67"/>
      <c r="D1200" s="71"/>
      <c r="F1200" s="72"/>
      <c r="G1200" s="67"/>
      <c r="H1200" s="67"/>
      <c r="I1200" s="67"/>
      <c r="J1200" s="72"/>
      <c r="K1200" s="68"/>
      <c r="L1200" s="69" t="s">
        <v>137</v>
      </c>
      <c r="R1200" s="73"/>
      <c r="U1200" s="73"/>
    </row>
    <row r="1201" spans="1:23" ht="12.75" customHeight="1" x14ac:dyDescent="0.4">
      <c r="A1201" s="2" t="s">
        <v>65</v>
      </c>
      <c r="L1201" s="2" t="s">
        <v>65</v>
      </c>
      <c r="M1201" s="2"/>
      <c r="N1201" s="2"/>
      <c r="O1201" s="2"/>
    </row>
    <row r="1202" spans="1:23" ht="12.75" customHeight="1" x14ac:dyDescent="0.4">
      <c r="A1202" s="1" t="s">
        <v>67</v>
      </c>
      <c r="L1202" s="1" t="s">
        <v>68</v>
      </c>
      <c r="M1202" s="2"/>
      <c r="N1202" s="2"/>
      <c r="O1202" s="2"/>
    </row>
    <row r="1203" spans="1:23" ht="12.75" customHeight="1" x14ac:dyDescent="0.4">
      <c r="A1203" s="1" t="str">
        <f>Summary!A1220&amp;" "&amp;Summary!B1220</f>
        <v xml:space="preserve"> </v>
      </c>
      <c r="L1203" s="1" t="str">
        <f>Summary!A1220&amp;" "&amp;Summary!B1220</f>
        <v xml:space="preserve"> </v>
      </c>
      <c r="M1203" s="2"/>
      <c r="N1203" s="2"/>
      <c r="O1203" s="2"/>
    </row>
    <row r="1204" spans="1:23" ht="12.75" customHeight="1" x14ac:dyDescent="0.4">
      <c r="L1204" s="2"/>
      <c r="M1204" s="2"/>
      <c r="N1204" s="2"/>
      <c r="O1204" s="2"/>
    </row>
    <row r="1205" spans="1:23" ht="12.75" customHeight="1" x14ac:dyDescent="0.4">
      <c r="L1205" s="2"/>
      <c r="M1205" s="2"/>
      <c r="N1205" s="2"/>
      <c r="O1205" s="2"/>
    </row>
    <row r="1206" spans="1:23" ht="12.75" customHeight="1" x14ac:dyDescent="0.4">
      <c r="A1206" s="6" t="s">
        <v>11</v>
      </c>
      <c r="B1206" s="14">
        <f>Summary!$B$6</f>
        <v>0</v>
      </c>
      <c r="C1206" s="2"/>
      <c r="E1206" s="6"/>
      <c r="F1206" s="2"/>
      <c r="L1206" s="6" t="s">
        <v>11</v>
      </c>
      <c r="M1206" s="14">
        <f>Summary!$B$6</f>
        <v>0</v>
      </c>
      <c r="N1206" s="5"/>
      <c r="O1206" s="5"/>
    </row>
    <row r="1207" spans="1:23" ht="12.75" customHeight="1" x14ac:dyDescent="0.4">
      <c r="A1207" s="6" t="s">
        <v>6</v>
      </c>
      <c r="B1207" s="22">
        <f>Summary!$B$7</f>
        <v>0</v>
      </c>
      <c r="C1207" s="2"/>
      <c r="E1207" s="6"/>
      <c r="F1207" s="4"/>
      <c r="I1207" s="6"/>
      <c r="K1207" s="7"/>
      <c r="L1207" s="6" t="s">
        <v>6</v>
      </c>
      <c r="M1207" s="22">
        <f>Summary!$B$7</f>
        <v>0</v>
      </c>
      <c r="N1207" s="5"/>
      <c r="O1207" s="5"/>
    </row>
    <row r="1208" spans="1:23" ht="12.75" customHeight="1" x14ac:dyDescent="0.4">
      <c r="A1208" s="2" t="s">
        <v>69</v>
      </c>
      <c r="B1208" s="62" t="s">
        <v>125</v>
      </c>
      <c r="C1208" s="2"/>
      <c r="F1208" s="3"/>
      <c r="I1208" s="6"/>
      <c r="L1208" s="2" t="s">
        <v>69</v>
      </c>
      <c r="M1208" s="4" t="str">
        <f>Refunds!B1208</f>
        <v>N/A</v>
      </c>
      <c r="N1208" s="5"/>
      <c r="O1208" s="5"/>
    </row>
    <row r="1209" spans="1:23" ht="12.75" customHeight="1" x14ac:dyDescent="0.4">
      <c r="A1209" s="6" t="s">
        <v>70</v>
      </c>
      <c r="B1209" s="62" t="s">
        <v>125</v>
      </c>
      <c r="C1209" s="2"/>
      <c r="F1209" s="3"/>
      <c r="G1209" s="2"/>
      <c r="H1209" s="2"/>
      <c r="I1209" s="7"/>
      <c r="J1209" s="7"/>
      <c r="K1209" s="7"/>
      <c r="L1209" s="6" t="s">
        <v>70</v>
      </c>
      <c r="M1209" s="22" t="str">
        <f>Refunds!B1209</f>
        <v>N/A</v>
      </c>
      <c r="N1209" s="5"/>
      <c r="O1209" s="5"/>
    </row>
    <row r="1210" spans="1:23" ht="12.75" customHeight="1" x14ac:dyDescent="0.4">
      <c r="A1210" s="2" t="s">
        <v>148</v>
      </c>
      <c r="B1210" s="62"/>
      <c r="J1210" s="4"/>
      <c r="L1210" s="6" t="s">
        <v>148</v>
      </c>
      <c r="M1210" s="22">
        <f>B1210</f>
        <v>0</v>
      </c>
      <c r="N1210" s="5"/>
      <c r="O1210" s="5"/>
    </row>
    <row r="1211" spans="1:23" ht="12.75" customHeight="1" x14ac:dyDescent="0.4">
      <c r="J1211" s="4"/>
      <c r="L1211" s="2"/>
      <c r="M1211" s="2"/>
      <c r="N1211" s="2"/>
      <c r="O1211" s="2"/>
    </row>
    <row r="1212" spans="1:23" s="23" customFormat="1" ht="52.5" x14ac:dyDescent="0.4">
      <c r="A1212" s="23" t="s">
        <v>81</v>
      </c>
      <c r="B1212" s="29" t="s">
        <v>82</v>
      </c>
      <c r="C1212" s="30" t="s">
        <v>44</v>
      </c>
      <c r="D1212" s="31" t="s">
        <v>48</v>
      </c>
      <c r="E1212" s="23" t="s">
        <v>45</v>
      </c>
      <c r="F1212" s="32" t="s">
        <v>49</v>
      </c>
      <c r="G1212" s="30" t="s">
        <v>46</v>
      </c>
      <c r="H1212" s="30" t="s">
        <v>50</v>
      </c>
      <c r="I1212" s="30" t="s">
        <v>47</v>
      </c>
      <c r="J1212" s="32" t="s">
        <v>51</v>
      </c>
      <c r="K1212" s="33" t="s">
        <v>83</v>
      </c>
      <c r="L1212" s="5"/>
      <c r="M1212" s="5"/>
      <c r="N1212" s="23" t="s">
        <v>72</v>
      </c>
      <c r="O1212" s="23" t="s">
        <v>73</v>
      </c>
      <c r="P1212" s="56" t="s">
        <v>57</v>
      </c>
      <c r="Q1212" s="56" t="s">
        <v>58</v>
      </c>
      <c r="R1212" s="57" t="s">
        <v>59</v>
      </c>
      <c r="S1212" s="56" t="s">
        <v>60</v>
      </c>
      <c r="T1212" s="56" t="s">
        <v>61</v>
      </c>
      <c r="U1212" s="57" t="s">
        <v>62</v>
      </c>
      <c r="V1212" s="23" t="s">
        <v>126</v>
      </c>
    </row>
    <row r="1213" spans="1:23" s="26" customFormat="1" ht="12.75" customHeight="1" x14ac:dyDescent="0.4">
      <c r="B1213" s="34"/>
      <c r="C1213" s="35"/>
      <c r="D1213" s="36"/>
      <c r="F1213" s="37"/>
      <c r="G1213" s="35"/>
      <c r="H1213" s="35"/>
      <c r="I1213" s="35"/>
      <c r="J1213" s="37"/>
      <c r="K1213" s="38"/>
      <c r="L1213" s="2"/>
      <c r="M1213" s="2"/>
      <c r="N1213" s="2"/>
      <c r="O1213" s="2"/>
      <c r="R1213" s="58"/>
      <c r="U1213" s="58"/>
    </row>
    <row r="1214" spans="1:23" ht="12.75" customHeight="1" x14ac:dyDescent="0.4">
      <c r="A1214" s="2">
        <v>1</v>
      </c>
      <c r="B1214" s="63"/>
      <c r="C1214" s="4">
        <v>2.77</v>
      </c>
      <c r="D1214" s="3">
        <f t="shared" ref="D1214:D1228" si="312">B1214*C1214</f>
        <v>0</v>
      </c>
      <c r="E1214" s="51" t="str">
        <f t="shared" ref="E1214:E1228" si="313">IF(OR(V1214="Individual",V1214="Individual Select",V1214="Group Mass-Marketed",V1214="Group Select Mass-Marketed"),P1214,IF(OR(V1214="Group",V1214="Group Select"),S1214,"N/A"))</f>
        <v>N/A</v>
      </c>
      <c r="F1214" s="18" t="str">
        <f t="shared" ref="F1214:F1228" si="314">IFERROR(D1214*E1214,"N/A")</f>
        <v>N/A</v>
      </c>
      <c r="G1214" s="4">
        <v>0</v>
      </c>
      <c r="H1214" s="39">
        <f t="shared" ref="H1214:H1228" si="315">B1214*G1214</f>
        <v>0</v>
      </c>
      <c r="I1214" s="52" t="str">
        <f t="shared" ref="I1214:I1228" si="316">IF(OR(V1214="Individual",V1214="Individual Select",V1214="Group Mass-Marketed",V1214="Group Select Mass-Marketed"),Q1214,IF(OR(V1214="Group",V1214="Group Select"),T1214,"N/A"))</f>
        <v>N/A</v>
      </c>
      <c r="J1214" s="18" t="str">
        <f t="shared" ref="J1214:J1228" si="317">IFERROR(H1214*I1214, "N/A")</f>
        <v>N/A</v>
      </c>
      <c r="K1214" s="53" t="str">
        <f t="shared" ref="K1214:K1228" si="318">IF(OR(V1214="Individual",V1214="Individual Select",V1214="Group Mass-Marketed",V1214="Group Select Mass-Marketed"),R1214,IF(OR(V1214="Group",V1214="Group Select"),U1214,"N/A"))</f>
        <v>N/A</v>
      </c>
      <c r="L1214" s="2" t="s">
        <v>12</v>
      </c>
      <c r="M1214" s="2"/>
      <c r="N1214" s="2"/>
      <c r="O1214" s="2"/>
      <c r="P1214" s="59">
        <v>0.442</v>
      </c>
      <c r="Q1214" s="59">
        <v>0</v>
      </c>
      <c r="R1214" s="55">
        <v>0.4</v>
      </c>
      <c r="S1214" s="59">
        <v>0.50700000000000001</v>
      </c>
      <c r="T1214" s="59">
        <v>0</v>
      </c>
      <c r="U1214" s="55">
        <v>0.46</v>
      </c>
      <c r="V1214" s="4" t="str">
        <f t="shared" ref="V1214" si="319">B1208</f>
        <v>N/A</v>
      </c>
      <c r="W1214" s="4"/>
    </row>
    <row r="1215" spans="1:23" ht="12.75" customHeight="1" x14ac:dyDescent="0.4">
      <c r="A1215" s="2">
        <f t="shared" ref="A1215:A1227" si="320">A1214+1</f>
        <v>2</v>
      </c>
      <c r="B1215" s="63"/>
      <c r="C1215" s="4">
        <v>4.1749999999999998</v>
      </c>
      <c r="D1215" s="3">
        <f t="shared" si="312"/>
        <v>0</v>
      </c>
      <c r="E1215" s="51" t="str">
        <f t="shared" si="313"/>
        <v>N/A</v>
      </c>
      <c r="F1215" s="18" t="str">
        <f t="shared" si="314"/>
        <v>N/A</v>
      </c>
      <c r="G1215" s="4">
        <v>0</v>
      </c>
      <c r="H1215" s="39">
        <f t="shared" si="315"/>
        <v>0</v>
      </c>
      <c r="I1215" s="52" t="str">
        <f t="shared" si="316"/>
        <v>N/A</v>
      </c>
      <c r="J1215" s="18" t="str">
        <f t="shared" si="317"/>
        <v>N/A</v>
      </c>
      <c r="K1215" s="53" t="str">
        <f t="shared" si="318"/>
        <v>N/A</v>
      </c>
      <c r="L1215" s="2" t="s">
        <v>28</v>
      </c>
      <c r="M1215" s="2"/>
      <c r="N1215" s="63"/>
      <c r="O1215" s="63"/>
      <c r="P1215" s="59">
        <v>0.49299999999999999</v>
      </c>
      <c r="Q1215" s="59">
        <v>0</v>
      </c>
      <c r="R1215" s="55">
        <v>0.55000000000000004</v>
      </c>
      <c r="S1215" s="59">
        <v>0.56699999999999995</v>
      </c>
      <c r="T1215" s="59">
        <v>0</v>
      </c>
      <c r="U1215" s="55">
        <v>0.63</v>
      </c>
      <c r="V1215" s="4" t="str">
        <f t="shared" ref="V1215:V1228" si="321">V1214</f>
        <v>N/A</v>
      </c>
      <c r="W1215" s="4"/>
    </row>
    <row r="1216" spans="1:23" ht="12.75" customHeight="1" x14ac:dyDescent="0.4">
      <c r="A1216" s="2">
        <f t="shared" si="320"/>
        <v>3</v>
      </c>
      <c r="B1216" s="63"/>
      <c r="C1216" s="4">
        <v>4.1749999999999998</v>
      </c>
      <c r="D1216" s="3">
        <f t="shared" si="312"/>
        <v>0</v>
      </c>
      <c r="E1216" s="51" t="str">
        <f t="shared" si="313"/>
        <v>N/A</v>
      </c>
      <c r="F1216" s="18" t="str">
        <f t="shared" si="314"/>
        <v>N/A</v>
      </c>
      <c r="G1216" s="4">
        <v>1.194</v>
      </c>
      <c r="H1216" s="39">
        <f t="shared" si="315"/>
        <v>0</v>
      </c>
      <c r="I1216" s="52" t="str">
        <f t="shared" si="316"/>
        <v>N/A</v>
      </c>
      <c r="J1216" s="18" t="str">
        <f t="shared" si="317"/>
        <v>N/A</v>
      </c>
      <c r="K1216" s="53" t="str">
        <f t="shared" si="318"/>
        <v>N/A</v>
      </c>
      <c r="L1216" s="2" t="s">
        <v>74</v>
      </c>
      <c r="M1216" s="2"/>
      <c r="N1216" s="63"/>
      <c r="O1216" s="63"/>
      <c r="P1216" s="59">
        <v>0.49299999999999999</v>
      </c>
      <c r="Q1216" s="59">
        <v>0.65900000000000003</v>
      </c>
      <c r="R1216" s="55">
        <v>0.65</v>
      </c>
      <c r="S1216" s="59">
        <v>0.56699999999999995</v>
      </c>
      <c r="T1216" s="59">
        <v>0.75900000000000001</v>
      </c>
      <c r="U1216" s="55">
        <v>0.75</v>
      </c>
      <c r="V1216" s="4" t="str">
        <f t="shared" si="321"/>
        <v>N/A</v>
      </c>
      <c r="W1216" s="4"/>
    </row>
    <row r="1217" spans="1:23" ht="12.75" customHeight="1" x14ac:dyDescent="0.4">
      <c r="A1217" s="2">
        <f t="shared" si="320"/>
        <v>4</v>
      </c>
      <c r="B1217" s="63"/>
      <c r="C1217" s="4">
        <v>4.1749999999999998</v>
      </c>
      <c r="D1217" s="3">
        <f t="shared" si="312"/>
        <v>0</v>
      </c>
      <c r="E1217" s="51" t="str">
        <f t="shared" si="313"/>
        <v>N/A</v>
      </c>
      <c r="F1217" s="18" t="str">
        <f t="shared" si="314"/>
        <v>N/A</v>
      </c>
      <c r="G1217" s="4">
        <v>2.2450000000000001</v>
      </c>
      <c r="H1217" s="39">
        <f t="shared" si="315"/>
        <v>0</v>
      </c>
      <c r="I1217" s="52" t="str">
        <f t="shared" si="316"/>
        <v>N/A</v>
      </c>
      <c r="J1217" s="18" t="str">
        <f t="shared" si="317"/>
        <v>N/A</v>
      </c>
      <c r="K1217" s="53" t="str">
        <f t="shared" si="318"/>
        <v>N/A</v>
      </c>
      <c r="L1217" s="2" t="s">
        <v>31</v>
      </c>
      <c r="M1217" s="2"/>
      <c r="N1217" s="3">
        <f t="shared" ref="N1217:O1217" si="322">N1215-N1216</f>
        <v>0</v>
      </c>
      <c r="O1217" s="3">
        <f t="shared" si="322"/>
        <v>0</v>
      </c>
      <c r="P1217" s="59">
        <v>0.49299999999999999</v>
      </c>
      <c r="Q1217" s="59">
        <v>0.66900000000000004</v>
      </c>
      <c r="R1217" s="55">
        <v>0.67</v>
      </c>
      <c r="S1217" s="59">
        <v>0.56699999999999995</v>
      </c>
      <c r="T1217" s="59">
        <v>0.77100000000000002</v>
      </c>
      <c r="U1217" s="55">
        <v>0.77</v>
      </c>
      <c r="V1217" s="4" t="str">
        <f t="shared" si="321"/>
        <v>N/A</v>
      </c>
      <c r="W1217" s="4"/>
    </row>
    <row r="1218" spans="1:23" ht="12.75" customHeight="1" x14ac:dyDescent="0.4">
      <c r="A1218" s="2">
        <f t="shared" si="320"/>
        <v>5</v>
      </c>
      <c r="B1218" s="63"/>
      <c r="C1218" s="4">
        <v>4.1749999999999998</v>
      </c>
      <c r="D1218" s="3">
        <f t="shared" si="312"/>
        <v>0</v>
      </c>
      <c r="E1218" s="51" t="str">
        <f t="shared" si="313"/>
        <v>N/A</v>
      </c>
      <c r="F1218" s="18" t="str">
        <f t="shared" si="314"/>
        <v>N/A</v>
      </c>
      <c r="G1218" s="4">
        <v>3.17</v>
      </c>
      <c r="H1218" s="39">
        <f t="shared" si="315"/>
        <v>0</v>
      </c>
      <c r="I1218" s="52" t="str">
        <f t="shared" si="316"/>
        <v>N/A</v>
      </c>
      <c r="J1218" s="18" t="str">
        <f t="shared" si="317"/>
        <v>N/A</v>
      </c>
      <c r="K1218" s="53" t="str">
        <f t="shared" si="318"/>
        <v>N/A</v>
      </c>
      <c r="L1218" s="2"/>
      <c r="M1218" s="2"/>
      <c r="N1218" s="3"/>
      <c r="O1218" s="3"/>
      <c r="P1218" s="59">
        <v>0.49299999999999999</v>
      </c>
      <c r="Q1218" s="59">
        <v>0.67800000000000005</v>
      </c>
      <c r="R1218" s="55">
        <v>0.69</v>
      </c>
      <c r="S1218" s="59">
        <v>0.56699999999999995</v>
      </c>
      <c r="T1218" s="59">
        <v>0.78200000000000003</v>
      </c>
      <c r="U1218" s="55">
        <v>0.8</v>
      </c>
      <c r="V1218" s="4" t="str">
        <f t="shared" si="321"/>
        <v>N/A</v>
      </c>
      <c r="W1218" s="4"/>
    </row>
    <row r="1219" spans="1:23" ht="12.75" customHeight="1" x14ac:dyDescent="0.4">
      <c r="A1219" s="2">
        <f t="shared" si="320"/>
        <v>6</v>
      </c>
      <c r="B1219" s="63"/>
      <c r="C1219" s="4">
        <v>4.1749999999999998</v>
      </c>
      <c r="D1219" s="3">
        <f t="shared" si="312"/>
        <v>0</v>
      </c>
      <c r="E1219" s="51" t="str">
        <f t="shared" si="313"/>
        <v>N/A</v>
      </c>
      <c r="F1219" s="18" t="str">
        <f t="shared" si="314"/>
        <v>N/A</v>
      </c>
      <c r="G1219" s="4">
        <v>3.9980000000000002</v>
      </c>
      <c r="H1219" s="39">
        <f t="shared" si="315"/>
        <v>0</v>
      </c>
      <c r="I1219" s="52" t="str">
        <f t="shared" si="316"/>
        <v>N/A</v>
      </c>
      <c r="J1219" s="18" t="str">
        <f t="shared" si="317"/>
        <v>N/A</v>
      </c>
      <c r="K1219" s="53" t="str">
        <f t="shared" si="318"/>
        <v>N/A</v>
      </c>
      <c r="L1219" s="2" t="s">
        <v>30</v>
      </c>
      <c r="M1219" s="2"/>
      <c r="N1219" s="63"/>
      <c r="O1219" s="63"/>
      <c r="P1219" s="59">
        <v>0.49299999999999999</v>
      </c>
      <c r="Q1219" s="59">
        <v>0.68600000000000005</v>
      </c>
      <c r="R1219" s="55">
        <v>0.71</v>
      </c>
      <c r="S1219" s="59">
        <v>0.56699999999999995</v>
      </c>
      <c r="T1219" s="59">
        <v>0.79200000000000004</v>
      </c>
      <c r="U1219" s="55">
        <v>0.82</v>
      </c>
      <c r="V1219" s="4" t="str">
        <f t="shared" si="321"/>
        <v>N/A</v>
      </c>
      <c r="W1219" s="4"/>
    </row>
    <row r="1220" spans="1:23" ht="12.75" customHeight="1" x14ac:dyDescent="0.4">
      <c r="A1220" s="2">
        <f t="shared" si="320"/>
        <v>7</v>
      </c>
      <c r="B1220" s="63"/>
      <c r="C1220" s="4">
        <v>4.1749999999999998</v>
      </c>
      <c r="D1220" s="3">
        <f t="shared" si="312"/>
        <v>0</v>
      </c>
      <c r="E1220" s="51" t="str">
        <f t="shared" si="313"/>
        <v>N/A</v>
      </c>
      <c r="F1220" s="18" t="str">
        <f t="shared" si="314"/>
        <v>N/A</v>
      </c>
      <c r="G1220" s="4">
        <v>4.7539999999999996</v>
      </c>
      <c r="H1220" s="39">
        <f t="shared" si="315"/>
        <v>0</v>
      </c>
      <c r="I1220" s="52" t="str">
        <f t="shared" si="316"/>
        <v>N/A</v>
      </c>
      <c r="J1220" s="18" t="str">
        <f t="shared" si="317"/>
        <v>N/A</v>
      </c>
      <c r="K1220" s="53" t="str">
        <f t="shared" si="318"/>
        <v>N/A</v>
      </c>
      <c r="L1220" s="2"/>
      <c r="M1220" s="2"/>
      <c r="N1220" s="3"/>
      <c r="O1220" s="3"/>
      <c r="P1220" s="59">
        <v>0.49299999999999999</v>
      </c>
      <c r="Q1220" s="59">
        <v>0.69499999999999995</v>
      </c>
      <c r="R1220" s="55">
        <v>0.73</v>
      </c>
      <c r="S1220" s="59">
        <v>0.56699999999999995</v>
      </c>
      <c r="T1220" s="59">
        <v>0.80200000000000005</v>
      </c>
      <c r="U1220" s="55">
        <v>0.84</v>
      </c>
      <c r="V1220" s="4" t="str">
        <f t="shared" si="321"/>
        <v>N/A</v>
      </c>
      <c r="W1220" s="4"/>
    </row>
    <row r="1221" spans="1:23" ht="12.75" customHeight="1" x14ac:dyDescent="0.4">
      <c r="A1221" s="2">
        <f t="shared" si="320"/>
        <v>8</v>
      </c>
      <c r="B1221" s="63"/>
      <c r="C1221" s="4">
        <v>4.1749999999999998</v>
      </c>
      <c r="D1221" s="3">
        <f t="shared" si="312"/>
        <v>0</v>
      </c>
      <c r="E1221" s="51" t="str">
        <f t="shared" si="313"/>
        <v>N/A</v>
      </c>
      <c r="F1221" s="18" t="str">
        <f t="shared" si="314"/>
        <v>N/A</v>
      </c>
      <c r="G1221" s="4">
        <v>5.4450000000000003</v>
      </c>
      <c r="H1221" s="39">
        <f t="shared" si="315"/>
        <v>0</v>
      </c>
      <c r="I1221" s="52" t="str">
        <f t="shared" si="316"/>
        <v>N/A</v>
      </c>
      <c r="J1221" s="18" t="str">
        <f t="shared" si="317"/>
        <v>N/A</v>
      </c>
      <c r="K1221" s="53" t="str">
        <f t="shared" si="318"/>
        <v>N/A</v>
      </c>
      <c r="L1221" s="2" t="s">
        <v>13</v>
      </c>
      <c r="M1221" s="2"/>
      <c r="N1221" s="3">
        <f t="shared" ref="N1221:O1221" si="323">N1217+N1219</f>
        <v>0</v>
      </c>
      <c r="O1221" s="3">
        <f t="shared" si="323"/>
        <v>0</v>
      </c>
      <c r="P1221" s="59">
        <v>0.49299999999999999</v>
      </c>
      <c r="Q1221" s="59">
        <v>0.70199999999999996</v>
      </c>
      <c r="R1221" s="55">
        <v>0.75</v>
      </c>
      <c r="S1221" s="59">
        <v>0.56699999999999995</v>
      </c>
      <c r="T1221" s="59">
        <v>0.81100000000000005</v>
      </c>
      <c r="U1221" s="55">
        <v>0.87</v>
      </c>
      <c r="V1221" s="4" t="str">
        <f t="shared" si="321"/>
        <v>N/A</v>
      </c>
      <c r="W1221" s="4"/>
    </row>
    <row r="1222" spans="1:23" ht="12.75" customHeight="1" x14ac:dyDescent="0.4">
      <c r="A1222" s="2">
        <f t="shared" si="320"/>
        <v>9</v>
      </c>
      <c r="B1222" s="63"/>
      <c r="C1222" s="4">
        <v>4.1749999999999998</v>
      </c>
      <c r="D1222" s="3">
        <f t="shared" si="312"/>
        <v>0</v>
      </c>
      <c r="E1222" s="51" t="str">
        <f t="shared" si="313"/>
        <v>N/A</v>
      </c>
      <c r="F1222" s="18" t="str">
        <f t="shared" si="314"/>
        <v>N/A</v>
      </c>
      <c r="G1222" s="4">
        <v>6.0750000000000002</v>
      </c>
      <c r="H1222" s="39">
        <f t="shared" si="315"/>
        <v>0</v>
      </c>
      <c r="I1222" s="52" t="str">
        <f t="shared" si="316"/>
        <v>N/A</v>
      </c>
      <c r="J1222" s="18" t="str">
        <f t="shared" si="317"/>
        <v>N/A</v>
      </c>
      <c r="K1222" s="53" t="str">
        <f t="shared" si="318"/>
        <v>N/A</v>
      </c>
      <c r="L1222" s="2"/>
      <c r="M1222" s="2"/>
      <c r="N1222" s="2"/>
      <c r="O1222" s="3"/>
      <c r="P1222" s="59">
        <v>0.49299999999999999</v>
      </c>
      <c r="Q1222" s="59">
        <v>0.70799999999999996</v>
      </c>
      <c r="R1222" s="55">
        <v>0.76</v>
      </c>
      <c r="S1222" s="59">
        <v>0.56699999999999995</v>
      </c>
      <c r="T1222" s="59">
        <v>0.81799999999999995</v>
      </c>
      <c r="U1222" s="55">
        <v>0.88</v>
      </c>
      <c r="V1222" s="4" t="str">
        <f t="shared" si="321"/>
        <v>N/A</v>
      </c>
      <c r="W1222" s="4"/>
    </row>
    <row r="1223" spans="1:23" ht="12.75" customHeight="1" x14ac:dyDescent="0.4">
      <c r="A1223" s="2">
        <f t="shared" si="320"/>
        <v>10</v>
      </c>
      <c r="B1223" s="63"/>
      <c r="C1223" s="4">
        <v>4.1749999999999998</v>
      </c>
      <c r="D1223" s="3">
        <f t="shared" si="312"/>
        <v>0</v>
      </c>
      <c r="E1223" s="51" t="str">
        <f t="shared" si="313"/>
        <v>N/A</v>
      </c>
      <c r="F1223" s="18" t="str">
        <f t="shared" si="314"/>
        <v>N/A</v>
      </c>
      <c r="G1223" s="4">
        <v>6.65</v>
      </c>
      <c r="H1223" s="39">
        <f t="shared" si="315"/>
        <v>0</v>
      </c>
      <c r="I1223" s="52" t="str">
        <f t="shared" si="316"/>
        <v>N/A</v>
      </c>
      <c r="J1223" s="18" t="str">
        <f t="shared" si="317"/>
        <v>N/A</v>
      </c>
      <c r="K1223" s="53" t="str">
        <f t="shared" si="318"/>
        <v>N/A</v>
      </c>
      <c r="L1223" s="2" t="s">
        <v>14</v>
      </c>
      <c r="M1223" s="2"/>
      <c r="N1223" s="2"/>
      <c r="O1223" s="63"/>
      <c r="P1223" s="59">
        <v>0.49299999999999999</v>
      </c>
      <c r="Q1223" s="59">
        <v>0.71299999999999997</v>
      </c>
      <c r="R1223" s="55">
        <v>0.76</v>
      </c>
      <c r="S1223" s="59">
        <v>0.56699999999999995</v>
      </c>
      <c r="T1223" s="59">
        <v>0.82399999999999995</v>
      </c>
      <c r="U1223" s="55">
        <v>0.88</v>
      </c>
      <c r="V1223" s="4" t="str">
        <f t="shared" si="321"/>
        <v>N/A</v>
      </c>
      <c r="W1223" s="4"/>
    </row>
    <row r="1224" spans="1:23" ht="12.75" customHeight="1" x14ac:dyDescent="0.4">
      <c r="A1224" s="2">
        <f t="shared" si="320"/>
        <v>11</v>
      </c>
      <c r="B1224" s="63"/>
      <c r="C1224" s="4">
        <v>4.1749999999999998</v>
      </c>
      <c r="D1224" s="3">
        <f t="shared" si="312"/>
        <v>0</v>
      </c>
      <c r="E1224" s="51" t="str">
        <f t="shared" si="313"/>
        <v>N/A</v>
      </c>
      <c r="F1224" s="18" t="str">
        <f t="shared" si="314"/>
        <v>N/A</v>
      </c>
      <c r="G1224" s="4">
        <v>7.1760000000000002</v>
      </c>
      <c r="H1224" s="39">
        <f t="shared" si="315"/>
        <v>0</v>
      </c>
      <c r="I1224" s="52" t="str">
        <f t="shared" si="316"/>
        <v>N/A</v>
      </c>
      <c r="J1224" s="18" t="str">
        <f t="shared" si="317"/>
        <v>N/A</v>
      </c>
      <c r="K1224" s="53" t="str">
        <f t="shared" si="318"/>
        <v>N/A</v>
      </c>
      <c r="L1224" s="2"/>
      <c r="M1224" s="2"/>
      <c r="N1224" s="2"/>
      <c r="O1224" s="3"/>
      <c r="P1224" s="59">
        <v>0.49299999999999999</v>
      </c>
      <c r="Q1224" s="59">
        <v>0.71699999999999997</v>
      </c>
      <c r="R1224" s="55">
        <v>0.76</v>
      </c>
      <c r="S1224" s="59">
        <v>0.56699999999999995</v>
      </c>
      <c r="T1224" s="59">
        <v>0.82799999999999996</v>
      </c>
      <c r="U1224" s="55">
        <v>0.88</v>
      </c>
      <c r="V1224" s="4" t="str">
        <f t="shared" si="321"/>
        <v>N/A</v>
      </c>
      <c r="W1224" s="4"/>
    </row>
    <row r="1225" spans="1:23" ht="12.75" customHeight="1" x14ac:dyDescent="0.4">
      <c r="A1225" s="2">
        <f t="shared" si="320"/>
        <v>12</v>
      </c>
      <c r="B1225" s="63"/>
      <c r="C1225" s="4">
        <v>4.1749999999999998</v>
      </c>
      <c r="D1225" s="3">
        <f t="shared" si="312"/>
        <v>0</v>
      </c>
      <c r="E1225" s="51" t="str">
        <f t="shared" si="313"/>
        <v>N/A</v>
      </c>
      <c r="F1225" s="18" t="str">
        <f t="shared" si="314"/>
        <v>N/A</v>
      </c>
      <c r="G1225" s="4">
        <v>7.6550000000000002</v>
      </c>
      <c r="H1225" s="39">
        <f t="shared" si="315"/>
        <v>0</v>
      </c>
      <c r="I1225" s="52" t="str">
        <f t="shared" si="316"/>
        <v>N/A</v>
      </c>
      <c r="J1225" s="18" t="str">
        <f t="shared" si="317"/>
        <v>N/A</v>
      </c>
      <c r="K1225" s="53" t="str">
        <f t="shared" si="318"/>
        <v>N/A</v>
      </c>
      <c r="L1225" s="2" t="s">
        <v>29</v>
      </c>
      <c r="M1225" s="2"/>
      <c r="N1225" s="2"/>
      <c r="O1225" s="63"/>
      <c r="P1225" s="59">
        <v>0.49299999999999999</v>
      </c>
      <c r="Q1225" s="59">
        <v>0.72</v>
      </c>
      <c r="R1225" s="55">
        <v>0.77</v>
      </c>
      <c r="S1225" s="59">
        <v>0.56699999999999995</v>
      </c>
      <c r="T1225" s="59">
        <v>0.83099999999999996</v>
      </c>
      <c r="U1225" s="55">
        <v>0.88</v>
      </c>
      <c r="V1225" s="4" t="str">
        <f t="shared" si="321"/>
        <v>N/A</v>
      </c>
      <c r="W1225" s="4"/>
    </row>
    <row r="1226" spans="1:23" ht="12.75" customHeight="1" x14ac:dyDescent="0.4">
      <c r="A1226" s="2">
        <f t="shared" si="320"/>
        <v>13</v>
      </c>
      <c r="B1226" s="63"/>
      <c r="C1226" s="4">
        <v>4.1749999999999998</v>
      </c>
      <c r="D1226" s="3">
        <f t="shared" si="312"/>
        <v>0</v>
      </c>
      <c r="E1226" s="51" t="str">
        <f t="shared" si="313"/>
        <v>N/A</v>
      </c>
      <c r="F1226" s="18" t="str">
        <f t="shared" si="314"/>
        <v>N/A</v>
      </c>
      <c r="G1226" s="4">
        <v>8.093</v>
      </c>
      <c r="H1226" s="39">
        <f t="shared" si="315"/>
        <v>0</v>
      </c>
      <c r="I1226" s="52" t="str">
        <f t="shared" si="316"/>
        <v>N/A</v>
      </c>
      <c r="J1226" s="18" t="str">
        <f t="shared" si="317"/>
        <v>N/A</v>
      </c>
      <c r="K1226" s="53" t="str">
        <f t="shared" si="318"/>
        <v>N/A</v>
      </c>
      <c r="L1226" s="2"/>
      <c r="M1226" s="2"/>
      <c r="N1226" s="2"/>
      <c r="O1226" s="3"/>
      <c r="P1226" s="59">
        <v>0.49299999999999999</v>
      </c>
      <c r="Q1226" s="59">
        <v>0.72299999999999998</v>
      </c>
      <c r="R1226" s="55">
        <v>0.77</v>
      </c>
      <c r="S1226" s="59">
        <v>0.56699999999999995</v>
      </c>
      <c r="T1226" s="59">
        <v>0.83399999999999996</v>
      </c>
      <c r="U1226" s="55">
        <v>0.89</v>
      </c>
      <c r="V1226" s="4" t="str">
        <f t="shared" si="321"/>
        <v>N/A</v>
      </c>
      <c r="W1226" s="4"/>
    </row>
    <row r="1227" spans="1:23" ht="12.75" customHeight="1" x14ac:dyDescent="0.4">
      <c r="A1227" s="2">
        <f t="shared" si="320"/>
        <v>14</v>
      </c>
      <c r="B1227" s="63"/>
      <c r="C1227" s="4">
        <v>4.1749999999999998</v>
      </c>
      <c r="D1227" s="3">
        <f t="shared" si="312"/>
        <v>0</v>
      </c>
      <c r="E1227" s="51" t="str">
        <f t="shared" si="313"/>
        <v>N/A</v>
      </c>
      <c r="F1227" s="18" t="str">
        <f t="shared" si="314"/>
        <v>N/A</v>
      </c>
      <c r="G1227" s="4">
        <v>8.4930000000000003</v>
      </c>
      <c r="H1227" s="39">
        <f t="shared" si="315"/>
        <v>0</v>
      </c>
      <c r="I1227" s="52" t="str">
        <f t="shared" si="316"/>
        <v>N/A</v>
      </c>
      <c r="J1227" s="18" t="str">
        <f t="shared" si="317"/>
        <v>N/A</v>
      </c>
      <c r="K1227" s="53" t="str">
        <f t="shared" si="318"/>
        <v>N/A</v>
      </c>
      <c r="L1227" s="2" t="s">
        <v>15</v>
      </c>
      <c r="M1227" s="2"/>
      <c r="N1227" s="2"/>
      <c r="O1227" s="3">
        <f t="shared" ref="O1227" si="324">O1223+O1225</f>
        <v>0</v>
      </c>
      <c r="P1227" s="59">
        <v>0.49299999999999999</v>
      </c>
      <c r="Q1227" s="59">
        <v>0.72499999999999998</v>
      </c>
      <c r="R1227" s="55">
        <v>0.77</v>
      </c>
      <c r="S1227" s="59">
        <v>0.56699999999999995</v>
      </c>
      <c r="T1227" s="59">
        <v>0.83699999999999997</v>
      </c>
      <c r="U1227" s="55">
        <v>0.89</v>
      </c>
      <c r="V1227" s="4" t="str">
        <f t="shared" si="321"/>
        <v>N/A</v>
      </c>
      <c r="W1227" s="4"/>
    </row>
    <row r="1228" spans="1:23" ht="12.75" customHeight="1" x14ac:dyDescent="0.4">
      <c r="A1228" s="13" t="s">
        <v>84</v>
      </c>
      <c r="B1228" s="63"/>
      <c r="C1228" s="4">
        <v>4.1749999999999998</v>
      </c>
      <c r="D1228" s="3">
        <f t="shared" si="312"/>
        <v>0</v>
      </c>
      <c r="E1228" s="51" t="str">
        <f t="shared" si="313"/>
        <v>N/A</v>
      </c>
      <c r="F1228" s="18" t="str">
        <f t="shared" si="314"/>
        <v>N/A</v>
      </c>
      <c r="G1228" s="4">
        <v>8.6839999999999993</v>
      </c>
      <c r="H1228" s="39">
        <f t="shared" si="315"/>
        <v>0</v>
      </c>
      <c r="I1228" s="52" t="str">
        <f t="shared" si="316"/>
        <v>N/A</v>
      </c>
      <c r="J1228" s="18" t="str">
        <f t="shared" si="317"/>
        <v>N/A</v>
      </c>
      <c r="K1228" s="53" t="str">
        <f t="shared" si="318"/>
        <v>N/A</v>
      </c>
      <c r="L1228" s="2"/>
      <c r="M1228" s="2"/>
      <c r="N1228" s="2"/>
      <c r="O1228" s="2"/>
      <c r="P1228" s="59">
        <v>0.49299999999999999</v>
      </c>
      <c r="Q1228" s="59">
        <v>0.72499999999999998</v>
      </c>
      <c r="R1228" s="55">
        <v>0.77</v>
      </c>
      <c r="S1228" s="59">
        <v>0.56699999999999995</v>
      </c>
      <c r="T1228" s="59">
        <v>0.83799999999999997</v>
      </c>
      <c r="U1228" s="55">
        <v>0.89</v>
      </c>
      <c r="V1228" s="4" t="str">
        <f t="shared" si="321"/>
        <v>N/A</v>
      </c>
      <c r="W1228" s="4"/>
    </row>
    <row r="1229" spans="1:23" s="16" customFormat="1" ht="12.75" customHeight="1" x14ac:dyDescent="0.4">
      <c r="A1229" s="16" t="s">
        <v>3</v>
      </c>
      <c r="B1229" s="16">
        <f t="shared" ref="B1229" si="325">SUM(B1214:B1228)</f>
        <v>0</v>
      </c>
      <c r="D1229" s="16">
        <f t="shared" ref="D1229" si="326">SUM(D1214:D1228)</f>
        <v>0</v>
      </c>
      <c r="F1229" s="16">
        <f t="shared" ref="F1229" si="327">SUM(F1214:F1228)</f>
        <v>0</v>
      </c>
      <c r="H1229" s="40">
        <f t="shared" ref="H1229" si="328">SUM(H1214:H1228)</f>
        <v>0</v>
      </c>
      <c r="J1229" s="16">
        <f t="shared" ref="J1229" si="329">SUM(J1214:J1228)</f>
        <v>0</v>
      </c>
      <c r="K1229" s="41"/>
      <c r="L1229" s="2" t="s">
        <v>16</v>
      </c>
      <c r="M1229" s="2"/>
      <c r="N1229" s="2"/>
      <c r="O1229" s="47">
        <f>ROUND(H1232,Rounding_decimals)</f>
        <v>0</v>
      </c>
      <c r="R1229" s="60"/>
      <c r="U1229" s="60"/>
    </row>
    <row r="1230" spans="1:23" s="5" customFormat="1" ht="12.75" customHeight="1" x14ac:dyDescent="0.4">
      <c r="B1230" s="18"/>
      <c r="C1230" s="17"/>
      <c r="D1230" s="42" t="s">
        <v>52</v>
      </c>
      <c r="F1230" s="43" t="s">
        <v>53</v>
      </c>
      <c r="G1230" s="17"/>
      <c r="H1230" s="17" t="s">
        <v>54</v>
      </c>
      <c r="I1230" s="17"/>
      <c r="J1230" s="43" t="s">
        <v>55</v>
      </c>
      <c r="K1230" s="44"/>
      <c r="L1230" s="2"/>
      <c r="M1230" s="2"/>
      <c r="N1230" s="2"/>
      <c r="O1230" s="48"/>
      <c r="R1230" s="61"/>
      <c r="U1230" s="61"/>
    </row>
    <row r="1231" spans="1:23" ht="12.75" customHeight="1" x14ac:dyDescent="0.4">
      <c r="L1231" s="2" t="s">
        <v>17</v>
      </c>
      <c r="M1231" s="2"/>
      <c r="N1231" s="2"/>
      <c r="O1231" s="47">
        <f>IF(O1221=0,0,O1221/(N1221-O1227))</f>
        <v>0</v>
      </c>
    </row>
    <row r="1232" spans="1:23" ht="12.75" customHeight="1" x14ac:dyDescent="0.4">
      <c r="B1232" s="2"/>
      <c r="C1232" s="3" t="s">
        <v>56</v>
      </c>
      <c r="H1232" s="47">
        <f t="shared" ref="H1232" si="330">IFERROR(IF(F1229+J1229=0,0,(F1229+J1229)/(D1229+H1229)),0)</f>
        <v>0</v>
      </c>
      <c r="L1232" s="2" t="s">
        <v>18</v>
      </c>
      <c r="M1232" s="2"/>
      <c r="N1232" s="2"/>
      <c r="O1232" s="2"/>
    </row>
    <row r="1233" spans="1:15" ht="12.75" customHeight="1" x14ac:dyDescent="0.4">
      <c r="L1233" s="2"/>
      <c r="M1233" s="2"/>
      <c r="N1233" s="2"/>
      <c r="O1233" s="2"/>
    </row>
    <row r="1234" spans="1:15" ht="12.75" customHeight="1" x14ac:dyDescent="0.4">
      <c r="L1234" s="2" t="s">
        <v>19</v>
      </c>
      <c r="M1234" s="2"/>
      <c r="N1234" s="2"/>
      <c r="O1234" s="63"/>
    </row>
    <row r="1235" spans="1:15" ht="12.75" customHeight="1" x14ac:dyDescent="0.4">
      <c r="A1235" s="19" t="s">
        <v>131</v>
      </c>
      <c r="L1235" s="2" t="s">
        <v>32</v>
      </c>
      <c r="M1235" s="2"/>
      <c r="N1235" s="2"/>
      <c r="O1235" s="24" t="str">
        <f>IF(AND(O1231&lt;O1229,O1234&gt;500),"Proceed","Stop")</f>
        <v>Stop</v>
      </c>
    </row>
    <row r="1236" spans="1:15" ht="12.75" customHeight="1" x14ac:dyDescent="0.4">
      <c r="A1236" s="19" t="s">
        <v>71</v>
      </c>
      <c r="L1236" s="2"/>
      <c r="M1236" s="2"/>
      <c r="N1236" s="2"/>
      <c r="O1236" s="2"/>
    </row>
    <row r="1237" spans="1:15" ht="12.75" customHeight="1" x14ac:dyDescent="0.4">
      <c r="A1237" s="19" t="s">
        <v>85</v>
      </c>
      <c r="L1237" s="2" t="s">
        <v>20</v>
      </c>
      <c r="M1237" s="2"/>
      <c r="N1237" s="2"/>
      <c r="O1237" s="45" t="str">
        <f>IF(O1235="Proceed",IF(O1234&gt;9999,0,IF(O1234&gt;4999,0.05,IF(O1234&gt;2499,0.075,IF(O1234&gt;999,0.1,IF(NOT(O1234&lt;500),0.15,"N/A"))))),"N/A")</f>
        <v>N/A</v>
      </c>
    </row>
    <row r="1238" spans="1:15" ht="12.75" customHeight="1" x14ac:dyDescent="0.4">
      <c r="A1238" s="2" t="s">
        <v>40</v>
      </c>
      <c r="L1238" s="2"/>
      <c r="M1238" s="2"/>
      <c r="N1238" s="2"/>
      <c r="O1238" s="2"/>
    </row>
    <row r="1239" spans="1:15" ht="12.75" customHeight="1" x14ac:dyDescent="0.4">
      <c r="A1239" s="19" t="s">
        <v>86</v>
      </c>
      <c r="L1239" s="2" t="s">
        <v>33</v>
      </c>
      <c r="M1239" s="2"/>
      <c r="N1239" s="2"/>
      <c r="O1239" s="27" t="str">
        <f>IFERROR(ROUND(O1231+O1237,Rounding_decimals), "N/A")</f>
        <v>N/A</v>
      </c>
    </row>
    <row r="1240" spans="1:15" ht="12.75" customHeight="1" x14ac:dyDescent="0.4">
      <c r="A1240" s="19" t="s">
        <v>87</v>
      </c>
      <c r="L1240" s="2" t="s">
        <v>34</v>
      </c>
      <c r="M1240" s="2"/>
      <c r="N1240" s="2"/>
      <c r="O1240" s="2"/>
    </row>
    <row r="1241" spans="1:15" ht="12.75" customHeight="1" x14ac:dyDescent="0.4">
      <c r="A1241" s="2" t="s">
        <v>41</v>
      </c>
      <c r="K1241" s="20"/>
      <c r="L1241" s="2" t="s">
        <v>21</v>
      </c>
      <c r="M1241" s="2"/>
      <c r="N1241" s="2"/>
      <c r="O1241" s="2" t="str">
        <f t="shared" ref="O1241" si="331">IF(O1239&lt;O1229,"Proceed","Stop")</f>
        <v>Stop</v>
      </c>
    </row>
    <row r="1242" spans="1:15" ht="12.75" customHeight="1" x14ac:dyDescent="0.4">
      <c r="A1242" s="19" t="s">
        <v>88</v>
      </c>
      <c r="K1242" s="21"/>
      <c r="L1242" s="2"/>
      <c r="M1242" s="2"/>
      <c r="N1242" s="2"/>
      <c r="O1242" s="2"/>
    </row>
    <row r="1243" spans="1:15" ht="12.75" customHeight="1" x14ac:dyDescent="0.4">
      <c r="A1243" s="2" t="s">
        <v>134</v>
      </c>
      <c r="L1243" s="2" t="s">
        <v>22</v>
      </c>
      <c r="M1243" s="2"/>
      <c r="N1243" s="2"/>
      <c r="O1243" s="3" t="str">
        <f t="shared" ref="O1243" si="332">IF(O1241="Proceed",(N1221-O1227)*O1239,"N/A")</f>
        <v>N/A</v>
      </c>
    </row>
    <row r="1244" spans="1:15" ht="12.75" customHeight="1" x14ac:dyDescent="0.4">
      <c r="L1244" s="2" t="s">
        <v>23</v>
      </c>
      <c r="M1244" s="2"/>
      <c r="N1244" s="2"/>
      <c r="O1244" s="2"/>
    </row>
    <row r="1245" spans="1:15" ht="12.75" customHeight="1" x14ac:dyDescent="0.4">
      <c r="L1245" s="2"/>
      <c r="M1245" s="2"/>
      <c r="N1245" s="2"/>
      <c r="O1245" s="2"/>
    </row>
    <row r="1246" spans="1:15" ht="12.75" customHeight="1" x14ac:dyDescent="0.4">
      <c r="L1246" s="2" t="s">
        <v>24</v>
      </c>
      <c r="M1246" s="2"/>
      <c r="N1246" s="2"/>
      <c r="O1246" s="3">
        <f>IFERROR((N1221-O1227)-(O1243/O1229),0)</f>
        <v>0</v>
      </c>
    </row>
    <row r="1247" spans="1:15" ht="12.75" customHeight="1" x14ac:dyDescent="0.4">
      <c r="L1247" s="2" t="s">
        <v>25</v>
      </c>
      <c r="M1247" s="2"/>
      <c r="N1247" s="2"/>
      <c r="O1247" s="2"/>
    </row>
    <row r="1248" spans="1:15" ht="12.75" customHeight="1" x14ac:dyDescent="0.4">
      <c r="L1248" s="2"/>
      <c r="M1248" s="2"/>
      <c r="N1248" s="2"/>
      <c r="O1248" s="2"/>
    </row>
    <row r="1249" spans="12:15" ht="12.75" customHeight="1" x14ac:dyDescent="0.4">
      <c r="L1249" s="2" t="s">
        <v>120</v>
      </c>
      <c r="M1249" s="2"/>
      <c r="N1249" s="2"/>
      <c r="O1249" s="2"/>
    </row>
    <row r="1250" spans="12:15" ht="12.75" customHeight="1" x14ac:dyDescent="0.4">
      <c r="L1250" s="2" t="s">
        <v>121</v>
      </c>
      <c r="M1250" s="2"/>
      <c r="N1250" s="2"/>
      <c r="O1250" s="2"/>
    </row>
    <row r="1251" spans="12:15" ht="12.75" customHeight="1" x14ac:dyDescent="0.4">
      <c r="L1251" s="2"/>
      <c r="M1251" s="2"/>
      <c r="N1251" s="2"/>
      <c r="O1251" s="2"/>
    </row>
    <row r="1252" spans="12:15" ht="12.75" customHeight="1" x14ac:dyDescent="0.4">
      <c r="L1252" s="2"/>
      <c r="O1252" s="2"/>
    </row>
    <row r="1253" spans="12:15" ht="12.75" customHeight="1" x14ac:dyDescent="0.4">
      <c r="L1253" s="2"/>
      <c r="M1253" s="2" t="s">
        <v>26</v>
      </c>
      <c r="N1253" s="2"/>
      <c r="O1253" s="2"/>
    </row>
    <row r="1254" spans="12:15" ht="12.75" customHeight="1" x14ac:dyDescent="0.4">
      <c r="L1254" s="2"/>
      <c r="M1254" s="2"/>
      <c r="N1254" s="2"/>
      <c r="O1254" s="2"/>
    </row>
    <row r="1255" spans="12:15" ht="12.75" customHeight="1" x14ac:dyDescent="0.4">
      <c r="L1255" s="2"/>
      <c r="M1255" s="25" t="s">
        <v>4</v>
      </c>
      <c r="N1255" s="26" t="s">
        <v>8</v>
      </c>
      <c r="O1255" s="2"/>
    </row>
    <row r="1256" spans="12:15" ht="12.75" customHeight="1" x14ac:dyDescent="0.4">
      <c r="L1256" s="2"/>
      <c r="M1256" s="25"/>
      <c r="N1256" s="26"/>
      <c r="O1256" s="2"/>
    </row>
    <row r="1257" spans="12:15" ht="12.75" customHeight="1" x14ac:dyDescent="0.4">
      <c r="L1257" s="2"/>
      <c r="M1257" s="2" t="s">
        <v>36</v>
      </c>
      <c r="N1257" s="27">
        <v>0</v>
      </c>
      <c r="O1257" s="2"/>
    </row>
    <row r="1258" spans="12:15" ht="12.75" customHeight="1" x14ac:dyDescent="0.4">
      <c r="L1258" s="2"/>
      <c r="M1258" s="2" t="s">
        <v>37</v>
      </c>
      <c r="N1258" s="27">
        <v>0.05</v>
      </c>
      <c r="O1258" s="2"/>
    </row>
    <row r="1259" spans="12:15" ht="12.75" customHeight="1" x14ac:dyDescent="0.4">
      <c r="L1259" s="2"/>
      <c r="M1259" s="2" t="s">
        <v>38</v>
      </c>
      <c r="N1259" s="27">
        <v>7.4999999999999997E-2</v>
      </c>
      <c r="O1259" s="2"/>
    </row>
    <row r="1260" spans="12:15" ht="12.75" customHeight="1" x14ac:dyDescent="0.4">
      <c r="L1260" s="2"/>
      <c r="M1260" s="2" t="s">
        <v>39</v>
      </c>
      <c r="N1260" s="27">
        <v>0.1</v>
      </c>
      <c r="O1260" s="2"/>
    </row>
    <row r="1261" spans="12:15" ht="12.75" customHeight="1" x14ac:dyDescent="0.4">
      <c r="L1261" s="2"/>
      <c r="M1261" s="2" t="s">
        <v>5</v>
      </c>
      <c r="N1261" s="27">
        <v>0.15</v>
      </c>
      <c r="O1261" s="2"/>
    </row>
    <row r="1262" spans="12:15" ht="12.75" customHeight="1" x14ac:dyDescent="0.4">
      <c r="L1262" s="2"/>
      <c r="M1262" s="2" t="s">
        <v>35</v>
      </c>
      <c r="N1262" s="27" t="s">
        <v>27</v>
      </c>
      <c r="O1262" s="2"/>
    </row>
    <row r="1263" spans="12:15" ht="12.75" customHeight="1" x14ac:dyDescent="0.4">
      <c r="L1263" s="2"/>
      <c r="M1263" s="2"/>
      <c r="N1263" s="2"/>
      <c r="O1263" s="2"/>
    </row>
    <row r="1264" spans="12:15" ht="12.75" customHeight="1" x14ac:dyDescent="0.4">
      <c r="M1264" s="2"/>
      <c r="N1264" s="2"/>
      <c r="O1264" s="2"/>
    </row>
    <row r="1265" spans="1:21" ht="12.75" customHeight="1" x14ac:dyDescent="0.4">
      <c r="L1265" s="19" t="s">
        <v>131</v>
      </c>
      <c r="M1265" s="2"/>
      <c r="N1265" s="2"/>
      <c r="O1265" s="2"/>
    </row>
    <row r="1266" spans="1:21" ht="12.75" customHeight="1" x14ac:dyDescent="0.4">
      <c r="L1266" s="19" t="s">
        <v>75</v>
      </c>
      <c r="M1266" s="2"/>
      <c r="N1266" s="2"/>
      <c r="O1266" s="2"/>
    </row>
    <row r="1267" spans="1:21" ht="12.75" customHeight="1" x14ac:dyDescent="0.4">
      <c r="L1267" s="19" t="s">
        <v>76</v>
      </c>
      <c r="M1267" s="2"/>
      <c r="N1267" s="2"/>
      <c r="O1267" s="2"/>
    </row>
    <row r="1268" spans="1:21" ht="12.75" customHeight="1" x14ac:dyDescent="0.4">
      <c r="L1268" s="2" t="s">
        <v>77</v>
      </c>
      <c r="M1268" s="2"/>
      <c r="N1268" s="2"/>
      <c r="O1268" s="2"/>
    </row>
    <row r="1269" spans="1:21" ht="12.75" customHeight="1" x14ac:dyDescent="0.4">
      <c r="L1269" s="2" t="s">
        <v>78</v>
      </c>
      <c r="M1269" s="2"/>
      <c r="N1269" s="2"/>
      <c r="O1269" s="20"/>
    </row>
    <row r="1270" spans="1:21" ht="12.75" customHeight="1" x14ac:dyDescent="0.4">
      <c r="L1270" s="2" t="s">
        <v>79</v>
      </c>
      <c r="M1270" s="2"/>
      <c r="N1270" s="2"/>
      <c r="O1270" s="21"/>
    </row>
    <row r="1271" spans="1:21" ht="12.75" customHeight="1" x14ac:dyDescent="0.4">
      <c r="L1271" s="2" t="s">
        <v>80</v>
      </c>
      <c r="M1271" s="2"/>
      <c r="N1271" s="2"/>
      <c r="O1271" s="2"/>
    </row>
    <row r="1272" spans="1:21" ht="12.75" customHeight="1" x14ac:dyDescent="0.4">
      <c r="L1272" s="2"/>
      <c r="M1272" s="2"/>
      <c r="N1272" s="2"/>
      <c r="O1272" s="2"/>
    </row>
    <row r="1273" spans="1:21" ht="12.75" customHeight="1" x14ac:dyDescent="0.4">
      <c r="L1273" s="2"/>
      <c r="M1273" s="2"/>
      <c r="N1273" s="2"/>
      <c r="O1273" s="2"/>
    </row>
    <row r="1274" spans="1:21" ht="12.75" customHeight="1" x14ac:dyDescent="0.4">
      <c r="L1274" s="2"/>
      <c r="M1274" s="2"/>
      <c r="N1274" s="2"/>
      <c r="O1274" s="2"/>
    </row>
    <row r="1275" spans="1:21" s="66" customFormat="1" ht="12.75" customHeight="1" x14ac:dyDescent="0.3">
      <c r="A1275" s="69" t="s">
        <v>137</v>
      </c>
      <c r="B1275" s="70"/>
      <c r="C1275" s="67"/>
      <c r="D1275" s="71"/>
      <c r="F1275" s="72"/>
      <c r="G1275" s="67"/>
      <c r="H1275" s="67"/>
      <c r="I1275" s="67"/>
      <c r="J1275" s="72"/>
      <c r="K1275" s="68"/>
      <c r="L1275" s="69" t="s">
        <v>137</v>
      </c>
      <c r="R1275" s="73"/>
      <c r="U1275" s="73"/>
    </row>
    <row r="1276" spans="1:21" ht="12.75" customHeight="1" x14ac:dyDescent="0.4">
      <c r="A1276" s="2" t="s">
        <v>65</v>
      </c>
      <c r="L1276" s="2" t="s">
        <v>65</v>
      </c>
      <c r="M1276" s="2"/>
      <c r="N1276" s="2"/>
      <c r="O1276" s="2"/>
    </row>
    <row r="1277" spans="1:21" ht="12.75" customHeight="1" x14ac:dyDescent="0.4">
      <c r="A1277" s="1" t="s">
        <v>67</v>
      </c>
      <c r="L1277" s="1" t="s">
        <v>68</v>
      </c>
      <c r="M1277" s="2"/>
      <c r="N1277" s="2"/>
      <c r="O1277" s="2"/>
    </row>
    <row r="1278" spans="1:21" ht="12.75" customHeight="1" x14ac:dyDescent="0.4">
      <c r="A1278" s="1" t="str">
        <f>Summary!A1295&amp;" "&amp;Summary!B1295</f>
        <v xml:space="preserve"> </v>
      </c>
      <c r="L1278" s="1" t="str">
        <f>Summary!A1295&amp;" "&amp;Summary!B1295</f>
        <v xml:space="preserve"> </v>
      </c>
      <c r="M1278" s="2"/>
      <c r="N1278" s="2"/>
      <c r="O1278" s="2"/>
    </row>
    <row r="1279" spans="1:21" ht="12.75" customHeight="1" x14ac:dyDescent="0.4">
      <c r="L1279" s="2"/>
      <c r="M1279" s="2"/>
      <c r="N1279" s="2"/>
      <c r="O1279" s="2"/>
    </row>
    <row r="1280" spans="1:21" ht="12.75" customHeight="1" x14ac:dyDescent="0.4">
      <c r="L1280" s="2"/>
      <c r="M1280" s="2"/>
      <c r="N1280" s="2"/>
      <c r="O1280" s="2"/>
    </row>
    <row r="1281" spans="1:23" ht="12.75" customHeight="1" x14ac:dyDescent="0.4">
      <c r="A1281" s="6" t="s">
        <v>11</v>
      </c>
      <c r="B1281" s="14">
        <f>Summary!$B$6</f>
        <v>0</v>
      </c>
      <c r="C1281" s="2"/>
      <c r="E1281" s="6"/>
      <c r="F1281" s="2"/>
      <c r="L1281" s="6" t="s">
        <v>11</v>
      </c>
      <c r="M1281" s="14">
        <f>Summary!$B$6</f>
        <v>0</v>
      </c>
      <c r="N1281" s="5"/>
      <c r="O1281" s="5"/>
    </row>
    <row r="1282" spans="1:23" ht="12.75" customHeight="1" x14ac:dyDescent="0.4">
      <c r="A1282" s="6" t="s">
        <v>6</v>
      </c>
      <c r="B1282" s="22">
        <f>Summary!$B$7</f>
        <v>0</v>
      </c>
      <c r="C1282" s="2"/>
      <c r="E1282" s="6"/>
      <c r="F1282" s="4"/>
      <c r="I1282" s="6"/>
      <c r="K1282" s="7"/>
      <c r="L1282" s="6" t="s">
        <v>6</v>
      </c>
      <c r="M1282" s="22">
        <f>Summary!$B$7</f>
        <v>0</v>
      </c>
      <c r="N1282" s="5"/>
      <c r="O1282" s="5"/>
    </row>
    <row r="1283" spans="1:23" ht="12.75" customHeight="1" x14ac:dyDescent="0.4">
      <c r="A1283" s="2" t="s">
        <v>69</v>
      </c>
      <c r="B1283" s="62" t="s">
        <v>125</v>
      </c>
      <c r="C1283" s="2"/>
      <c r="F1283" s="3"/>
      <c r="I1283" s="6"/>
      <c r="L1283" s="2" t="s">
        <v>69</v>
      </c>
      <c r="M1283" s="4" t="str">
        <f>Refunds!B1283</f>
        <v>N/A</v>
      </c>
      <c r="N1283" s="5"/>
      <c r="O1283" s="5"/>
    </row>
    <row r="1284" spans="1:23" ht="12.75" customHeight="1" x14ac:dyDescent="0.4">
      <c r="A1284" s="6" t="s">
        <v>70</v>
      </c>
      <c r="B1284" s="62" t="s">
        <v>125</v>
      </c>
      <c r="C1284" s="2"/>
      <c r="F1284" s="3"/>
      <c r="G1284" s="2"/>
      <c r="H1284" s="2"/>
      <c r="I1284" s="7"/>
      <c r="J1284" s="7"/>
      <c r="K1284" s="7"/>
      <c r="L1284" s="6" t="s">
        <v>70</v>
      </c>
      <c r="M1284" s="22" t="str">
        <f>Refunds!B1284</f>
        <v>N/A</v>
      </c>
      <c r="N1284" s="5"/>
      <c r="O1284" s="5"/>
    </row>
    <row r="1285" spans="1:23" ht="12.75" customHeight="1" x14ac:dyDescent="0.4">
      <c r="A1285" s="2" t="s">
        <v>148</v>
      </c>
      <c r="B1285" s="62"/>
      <c r="J1285" s="4"/>
      <c r="L1285" s="6" t="s">
        <v>148</v>
      </c>
      <c r="M1285" s="22">
        <f>B1285</f>
        <v>0</v>
      </c>
      <c r="N1285" s="5"/>
      <c r="O1285" s="5"/>
    </row>
    <row r="1286" spans="1:23" ht="12.75" customHeight="1" x14ac:dyDescent="0.4">
      <c r="J1286" s="4"/>
      <c r="L1286" s="2"/>
      <c r="M1286" s="2"/>
      <c r="N1286" s="2"/>
      <c r="O1286" s="2"/>
    </row>
    <row r="1287" spans="1:23" s="23" customFormat="1" ht="52.5" x14ac:dyDescent="0.4">
      <c r="A1287" s="23" t="s">
        <v>81</v>
      </c>
      <c r="B1287" s="29" t="s">
        <v>82</v>
      </c>
      <c r="C1287" s="30" t="s">
        <v>44</v>
      </c>
      <c r="D1287" s="31" t="s">
        <v>48</v>
      </c>
      <c r="E1287" s="23" t="s">
        <v>45</v>
      </c>
      <c r="F1287" s="32" t="s">
        <v>49</v>
      </c>
      <c r="G1287" s="30" t="s">
        <v>46</v>
      </c>
      <c r="H1287" s="30" t="s">
        <v>50</v>
      </c>
      <c r="I1287" s="30" t="s">
        <v>47</v>
      </c>
      <c r="J1287" s="32" t="s">
        <v>51</v>
      </c>
      <c r="K1287" s="33" t="s">
        <v>83</v>
      </c>
      <c r="L1287" s="5"/>
      <c r="M1287" s="5"/>
      <c r="N1287" s="23" t="s">
        <v>72</v>
      </c>
      <c r="O1287" s="23" t="s">
        <v>73</v>
      </c>
      <c r="P1287" s="56" t="s">
        <v>57</v>
      </c>
      <c r="Q1287" s="56" t="s">
        <v>58</v>
      </c>
      <c r="R1287" s="57" t="s">
        <v>59</v>
      </c>
      <c r="S1287" s="56" t="s">
        <v>60</v>
      </c>
      <c r="T1287" s="56" t="s">
        <v>61</v>
      </c>
      <c r="U1287" s="57" t="s">
        <v>62</v>
      </c>
      <c r="V1287" s="23" t="s">
        <v>126</v>
      </c>
    </row>
    <row r="1288" spans="1:23" s="26" customFormat="1" ht="12.75" customHeight="1" x14ac:dyDescent="0.4">
      <c r="B1288" s="34"/>
      <c r="C1288" s="35"/>
      <c r="D1288" s="36"/>
      <c r="F1288" s="37"/>
      <c r="G1288" s="35"/>
      <c r="H1288" s="35"/>
      <c r="I1288" s="35"/>
      <c r="J1288" s="37"/>
      <c r="K1288" s="38"/>
      <c r="L1288" s="2"/>
      <c r="M1288" s="2"/>
      <c r="N1288" s="2"/>
      <c r="O1288" s="2"/>
      <c r="R1288" s="58"/>
      <c r="U1288" s="58"/>
    </row>
    <row r="1289" spans="1:23" ht="12.75" customHeight="1" x14ac:dyDescent="0.4">
      <c r="A1289" s="2">
        <v>1</v>
      </c>
      <c r="B1289" s="63"/>
      <c r="C1289" s="4">
        <v>2.77</v>
      </c>
      <c r="D1289" s="3">
        <f t="shared" ref="D1289:D1303" si="333">B1289*C1289</f>
        <v>0</v>
      </c>
      <c r="E1289" s="51" t="str">
        <f t="shared" ref="E1289:E1303" si="334">IF(OR(V1289="Individual",V1289="Individual Select",V1289="Group Mass-Marketed",V1289="Group Select Mass-Marketed"),P1289,IF(OR(V1289="Group",V1289="Group Select"),S1289,"N/A"))</f>
        <v>N/A</v>
      </c>
      <c r="F1289" s="18" t="str">
        <f t="shared" ref="F1289:F1303" si="335">IFERROR(D1289*E1289,"N/A")</f>
        <v>N/A</v>
      </c>
      <c r="G1289" s="4">
        <v>0</v>
      </c>
      <c r="H1289" s="39">
        <f t="shared" ref="H1289:H1303" si="336">B1289*G1289</f>
        <v>0</v>
      </c>
      <c r="I1289" s="52" t="str">
        <f t="shared" ref="I1289:I1303" si="337">IF(OR(V1289="Individual",V1289="Individual Select",V1289="Group Mass-Marketed",V1289="Group Select Mass-Marketed"),Q1289,IF(OR(V1289="Group",V1289="Group Select"),T1289,"N/A"))</f>
        <v>N/A</v>
      </c>
      <c r="J1289" s="18" t="str">
        <f t="shared" ref="J1289:J1303" si="338">IFERROR(H1289*I1289, "N/A")</f>
        <v>N/A</v>
      </c>
      <c r="K1289" s="53" t="str">
        <f t="shared" ref="K1289:K1303" si="339">IF(OR(V1289="Individual",V1289="Individual Select",V1289="Group Mass-Marketed",V1289="Group Select Mass-Marketed"),R1289,IF(OR(V1289="Group",V1289="Group Select"),U1289,"N/A"))</f>
        <v>N/A</v>
      </c>
      <c r="L1289" s="2" t="s">
        <v>12</v>
      </c>
      <c r="M1289" s="2"/>
      <c r="N1289" s="2"/>
      <c r="O1289" s="2"/>
      <c r="P1289" s="59">
        <v>0.442</v>
      </c>
      <c r="Q1289" s="59">
        <v>0</v>
      </c>
      <c r="R1289" s="55">
        <v>0.4</v>
      </c>
      <c r="S1289" s="59">
        <v>0.50700000000000001</v>
      </c>
      <c r="T1289" s="59">
        <v>0</v>
      </c>
      <c r="U1289" s="55">
        <v>0.46</v>
      </c>
      <c r="V1289" s="4" t="str">
        <f t="shared" ref="V1289" si="340">B1283</f>
        <v>N/A</v>
      </c>
      <c r="W1289" s="4"/>
    </row>
    <row r="1290" spans="1:23" ht="12.75" customHeight="1" x14ac:dyDescent="0.4">
      <c r="A1290" s="2">
        <f t="shared" ref="A1290:A1302" si="341">A1289+1</f>
        <v>2</v>
      </c>
      <c r="B1290" s="63"/>
      <c r="C1290" s="4">
        <v>4.1749999999999998</v>
      </c>
      <c r="D1290" s="3">
        <f t="shared" si="333"/>
        <v>0</v>
      </c>
      <c r="E1290" s="51" t="str">
        <f t="shared" si="334"/>
        <v>N/A</v>
      </c>
      <c r="F1290" s="18" t="str">
        <f t="shared" si="335"/>
        <v>N/A</v>
      </c>
      <c r="G1290" s="4">
        <v>0</v>
      </c>
      <c r="H1290" s="39">
        <f t="shared" si="336"/>
        <v>0</v>
      </c>
      <c r="I1290" s="52" t="str">
        <f t="shared" si="337"/>
        <v>N/A</v>
      </c>
      <c r="J1290" s="18" t="str">
        <f t="shared" si="338"/>
        <v>N/A</v>
      </c>
      <c r="K1290" s="53" t="str">
        <f t="shared" si="339"/>
        <v>N/A</v>
      </c>
      <c r="L1290" s="2" t="s">
        <v>28</v>
      </c>
      <c r="M1290" s="2"/>
      <c r="N1290" s="63"/>
      <c r="O1290" s="63"/>
      <c r="P1290" s="59">
        <v>0.49299999999999999</v>
      </c>
      <c r="Q1290" s="59">
        <v>0</v>
      </c>
      <c r="R1290" s="55">
        <v>0.55000000000000004</v>
      </c>
      <c r="S1290" s="59">
        <v>0.56699999999999995</v>
      </c>
      <c r="T1290" s="59">
        <v>0</v>
      </c>
      <c r="U1290" s="55">
        <v>0.63</v>
      </c>
      <c r="V1290" s="4" t="str">
        <f t="shared" ref="V1290:V1303" si="342">V1289</f>
        <v>N/A</v>
      </c>
      <c r="W1290" s="4"/>
    </row>
    <row r="1291" spans="1:23" ht="12.75" customHeight="1" x14ac:dyDescent="0.4">
      <c r="A1291" s="2">
        <f t="shared" si="341"/>
        <v>3</v>
      </c>
      <c r="B1291" s="63"/>
      <c r="C1291" s="4">
        <v>4.1749999999999998</v>
      </c>
      <c r="D1291" s="3">
        <f t="shared" si="333"/>
        <v>0</v>
      </c>
      <c r="E1291" s="51" t="str">
        <f t="shared" si="334"/>
        <v>N/A</v>
      </c>
      <c r="F1291" s="18" t="str">
        <f t="shared" si="335"/>
        <v>N/A</v>
      </c>
      <c r="G1291" s="4">
        <v>1.194</v>
      </c>
      <c r="H1291" s="39">
        <f t="shared" si="336"/>
        <v>0</v>
      </c>
      <c r="I1291" s="52" t="str">
        <f t="shared" si="337"/>
        <v>N/A</v>
      </c>
      <c r="J1291" s="18" t="str">
        <f t="shared" si="338"/>
        <v>N/A</v>
      </c>
      <c r="K1291" s="53" t="str">
        <f t="shared" si="339"/>
        <v>N/A</v>
      </c>
      <c r="L1291" s="2" t="s">
        <v>74</v>
      </c>
      <c r="M1291" s="2"/>
      <c r="N1291" s="63"/>
      <c r="O1291" s="63"/>
      <c r="P1291" s="59">
        <v>0.49299999999999999</v>
      </c>
      <c r="Q1291" s="59">
        <v>0.65900000000000003</v>
      </c>
      <c r="R1291" s="55">
        <v>0.65</v>
      </c>
      <c r="S1291" s="59">
        <v>0.56699999999999995</v>
      </c>
      <c r="T1291" s="59">
        <v>0.75900000000000001</v>
      </c>
      <c r="U1291" s="55">
        <v>0.75</v>
      </c>
      <c r="V1291" s="4" t="str">
        <f t="shared" si="342"/>
        <v>N/A</v>
      </c>
      <c r="W1291" s="4"/>
    </row>
    <row r="1292" spans="1:23" ht="12.75" customHeight="1" x14ac:dyDescent="0.4">
      <c r="A1292" s="2">
        <f t="shared" si="341"/>
        <v>4</v>
      </c>
      <c r="B1292" s="63"/>
      <c r="C1292" s="4">
        <v>4.1749999999999998</v>
      </c>
      <c r="D1292" s="3">
        <f t="shared" si="333"/>
        <v>0</v>
      </c>
      <c r="E1292" s="51" t="str">
        <f t="shared" si="334"/>
        <v>N/A</v>
      </c>
      <c r="F1292" s="18" t="str">
        <f t="shared" si="335"/>
        <v>N/A</v>
      </c>
      <c r="G1292" s="4">
        <v>2.2450000000000001</v>
      </c>
      <c r="H1292" s="39">
        <f t="shared" si="336"/>
        <v>0</v>
      </c>
      <c r="I1292" s="52" t="str">
        <f t="shared" si="337"/>
        <v>N/A</v>
      </c>
      <c r="J1292" s="18" t="str">
        <f t="shared" si="338"/>
        <v>N/A</v>
      </c>
      <c r="K1292" s="53" t="str">
        <f t="shared" si="339"/>
        <v>N/A</v>
      </c>
      <c r="L1292" s="2" t="s">
        <v>31</v>
      </c>
      <c r="M1292" s="2"/>
      <c r="N1292" s="3">
        <f t="shared" ref="N1292:O1292" si="343">N1290-N1291</f>
        <v>0</v>
      </c>
      <c r="O1292" s="3">
        <f t="shared" si="343"/>
        <v>0</v>
      </c>
      <c r="P1292" s="59">
        <v>0.49299999999999999</v>
      </c>
      <c r="Q1292" s="59">
        <v>0.66900000000000004</v>
      </c>
      <c r="R1292" s="55">
        <v>0.67</v>
      </c>
      <c r="S1292" s="59">
        <v>0.56699999999999995</v>
      </c>
      <c r="T1292" s="59">
        <v>0.77100000000000002</v>
      </c>
      <c r="U1292" s="55">
        <v>0.77</v>
      </c>
      <c r="V1292" s="4" t="str">
        <f t="shared" si="342"/>
        <v>N/A</v>
      </c>
      <c r="W1292" s="4"/>
    </row>
    <row r="1293" spans="1:23" ht="12.75" customHeight="1" x14ac:dyDescent="0.4">
      <c r="A1293" s="2">
        <f t="shared" si="341"/>
        <v>5</v>
      </c>
      <c r="B1293" s="63"/>
      <c r="C1293" s="4">
        <v>4.1749999999999998</v>
      </c>
      <c r="D1293" s="3">
        <f t="shared" si="333"/>
        <v>0</v>
      </c>
      <c r="E1293" s="51" t="str">
        <f t="shared" si="334"/>
        <v>N/A</v>
      </c>
      <c r="F1293" s="18" t="str">
        <f t="shared" si="335"/>
        <v>N/A</v>
      </c>
      <c r="G1293" s="4">
        <v>3.17</v>
      </c>
      <c r="H1293" s="39">
        <f t="shared" si="336"/>
        <v>0</v>
      </c>
      <c r="I1293" s="52" t="str">
        <f t="shared" si="337"/>
        <v>N/A</v>
      </c>
      <c r="J1293" s="18" t="str">
        <f t="shared" si="338"/>
        <v>N/A</v>
      </c>
      <c r="K1293" s="53" t="str">
        <f t="shared" si="339"/>
        <v>N/A</v>
      </c>
      <c r="L1293" s="2"/>
      <c r="M1293" s="2"/>
      <c r="N1293" s="3"/>
      <c r="O1293" s="3"/>
      <c r="P1293" s="59">
        <v>0.49299999999999999</v>
      </c>
      <c r="Q1293" s="59">
        <v>0.67800000000000005</v>
      </c>
      <c r="R1293" s="55">
        <v>0.69</v>
      </c>
      <c r="S1293" s="59">
        <v>0.56699999999999995</v>
      </c>
      <c r="T1293" s="59">
        <v>0.78200000000000003</v>
      </c>
      <c r="U1293" s="55">
        <v>0.8</v>
      </c>
      <c r="V1293" s="4" t="str">
        <f t="shared" si="342"/>
        <v>N/A</v>
      </c>
      <c r="W1293" s="4"/>
    </row>
    <row r="1294" spans="1:23" ht="12.75" customHeight="1" x14ac:dyDescent="0.4">
      <c r="A1294" s="2">
        <f t="shared" si="341"/>
        <v>6</v>
      </c>
      <c r="B1294" s="63"/>
      <c r="C1294" s="4">
        <v>4.1749999999999998</v>
      </c>
      <c r="D1294" s="3">
        <f t="shared" si="333"/>
        <v>0</v>
      </c>
      <c r="E1294" s="51" t="str">
        <f t="shared" si="334"/>
        <v>N/A</v>
      </c>
      <c r="F1294" s="18" t="str">
        <f t="shared" si="335"/>
        <v>N/A</v>
      </c>
      <c r="G1294" s="4">
        <v>3.9980000000000002</v>
      </c>
      <c r="H1294" s="39">
        <f t="shared" si="336"/>
        <v>0</v>
      </c>
      <c r="I1294" s="52" t="str">
        <f t="shared" si="337"/>
        <v>N/A</v>
      </c>
      <c r="J1294" s="18" t="str">
        <f t="shared" si="338"/>
        <v>N/A</v>
      </c>
      <c r="K1294" s="53" t="str">
        <f t="shared" si="339"/>
        <v>N/A</v>
      </c>
      <c r="L1294" s="2" t="s">
        <v>30</v>
      </c>
      <c r="M1294" s="2"/>
      <c r="N1294" s="63"/>
      <c r="O1294" s="63"/>
      <c r="P1294" s="59">
        <v>0.49299999999999999</v>
      </c>
      <c r="Q1294" s="59">
        <v>0.68600000000000005</v>
      </c>
      <c r="R1294" s="55">
        <v>0.71</v>
      </c>
      <c r="S1294" s="59">
        <v>0.56699999999999995</v>
      </c>
      <c r="T1294" s="59">
        <v>0.79200000000000004</v>
      </c>
      <c r="U1294" s="55">
        <v>0.82</v>
      </c>
      <c r="V1294" s="4" t="str">
        <f t="shared" si="342"/>
        <v>N/A</v>
      </c>
      <c r="W1294" s="4"/>
    </row>
    <row r="1295" spans="1:23" ht="12.75" customHeight="1" x14ac:dyDescent="0.4">
      <c r="A1295" s="2">
        <f t="shared" si="341"/>
        <v>7</v>
      </c>
      <c r="B1295" s="63"/>
      <c r="C1295" s="4">
        <v>4.1749999999999998</v>
      </c>
      <c r="D1295" s="3">
        <f t="shared" si="333"/>
        <v>0</v>
      </c>
      <c r="E1295" s="51" t="str">
        <f t="shared" si="334"/>
        <v>N/A</v>
      </c>
      <c r="F1295" s="18" t="str">
        <f t="shared" si="335"/>
        <v>N/A</v>
      </c>
      <c r="G1295" s="4">
        <v>4.7539999999999996</v>
      </c>
      <c r="H1295" s="39">
        <f t="shared" si="336"/>
        <v>0</v>
      </c>
      <c r="I1295" s="52" t="str">
        <f t="shared" si="337"/>
        <v>N/A</v>
      </c>
      <c r="J1295" s="18" t="str">
        <f t="shared" si="338"/>
        <v>N/A</v>
      </c>
      <c r="K1295" s="53" t="str">
        <f t="shared" si="339"/>
        <v>N/A</v>
      </c>
      <c r="L1295" s="2"/>
      <c r="M1295" s="2"/>
      <c r="N1295" s="3"/>
      <c r="O1295" s="3"/>
      <c r="P1295" s="59">
        <v>0.49299999999999999</v>
      </c>
      <c r="Q1295" s="59">
        <v>0.69499999999999995</v>
      </c>
      <c r="R1295" s="55">
        <v>0.73</v>
      </c>
      <c r="S1295" s="59">
        <v>0.56699999999999995</v>
      </c>
      <c r="T1295" s="59">
        <v>0.80200000000000005</v>
      </c>
      <c r="U1295" s="55">
        <v>0.84</v>
      </c>
      <c r="V1295" s="4" t="str">
        <f t="shared" si="342"/>
        <v>N/A</v>
      </c>
      <c r="W1295" s="4"/>
    </row>
    <row r="1296" spans="1:23" ht="12.75" customHeight="1" x14ac:dyDescent="0.4">
      <c r="A1296" s="2">
        <f t="shared" si="341"/>
        <v>8</v>
      </c>
      <c r="B1296" s="63"/>
      <c r="C1296" s="4">
        <v>4.1749999999999998</v>
      </c>
      <c r="D1296" s="3">
        <f t="shared" si="333"/>
        <v>0</v>
      </c>
      <c r="E1296" s="51" t="str">
        <f t="shared" si="334"/>
        <v>N/A</v>
      </c>
      <c r="F1296" s="18" t="str">
        <f t="shared" si="335"/>
        <v>N/A</v>
      </c>
      <c r="G1296" s="4">
        <v>5.4450000000000003</v>
      </c>
      <c r="H1296" s="39">
        <f t="shared" si="336"/>
        <v>0</v>
      </c>
      <c r="I1296" s="52" t="str">
        <f t="shared" si="337"/>
        <v>N/A</v>
      </c>
      <c r="J1296" s="18" t="str">
        <f t="shared" si="338"/>
        <v>N/A</v>
      </c>
      <c r="K1296" s="53" t="str">
        <f t="shared" si="339"/>
        <v>N/A</v>
      </c>
      <c r="L1296" s="2" t="s">
        <v>13</v>
      </c>
      <c r="M1296" s="2"/>
      <c r="N1296" s="3">
        <f t="shared" ref="N1296:O1296" si="344">N1292+N1294</f>
        <v>0</v>
      </c>
      <c r="O1296" s="3">
        <f t="shared" si="344"/>
        <v>0</v>
      </c>
      <c r="P1296" s="59">
        <v>0.49299999999999999</v>
      </c>
      <c r="Q1296" s="59">
        <v>0.70199999999999996</v>
      </c>
      <c r="R1296" s="55">
        <v>0.75</v>
      </c>
      <c r="S1296" s="59">
        <v>0.56699999999999995</v>
      </c>
      <c r="T1296" s="59">
        <v>0.81100000000000005</v>
      </c>
      <c r="U1296" s="55">
        <v>0.87</v>
      </c>
      <c r="V1296" s="4" t="str">
        <f t="shared" si="342"/>
        <v>N/A</v>
      </c>
      <c r="W1296" s="4"/>
    </row>
    <row r="1297" spans="1:23" ht="12.75" customHeight="1" x14ac:dyDescent="0.4">
      <c r="A1297" s="2">
        <f t="shared" si="341"/>
        <v>9</v>
      </c>
      <c r="B1297" s="63"/>
      <c r="C1297" s="4">
        <v>4.1749999999999998</v>
      </c>
      <c r="D1297" s="3">
        <f t="shared" si="333"/>
        <v>0</v>
      </c>
      <c r="E1297" s="51" t="str">
        <f t="shared" si="334"/>
        <v>N/A</v>
      </c>
      <c r="F1297" s="18" t="str">
        <f t="shared" si="335"/>
        <v>N/A</v>
      </c>
      <c r="G1297" s="4">
        <v>6.0750000000000002</v>
      </c>
      <c r="H1297" s="39">
        <f t="shared" si="336"/>
        <v>0</v>
      </c>
      <c r="I1297" s="52" t="str">
        <f t="shared" si="337"/>
        <v>N/A</v>
      </c>
      <c r="J1297" s="18" t="str">
        <f t="shared" si="338"/>
        <v>N/A</v>
      </c>
      <c r="K1297" s="53" t="str">
        <f t="shared" si="339"/>
        <v>N/A</v>
      </c>
      <c r="L1297" s="2"/>
      <c r="M1297" s="2"/>
      <c r="N1297" s="2"/>
      <c r="O1297" s="3"/>
      <c r="P1297" s="59">
        <v>0.49299999999999999</v>
      </c>
      <c r="Q1297" s="59">
        <v>0.70799999999999996</v>
      </c>
      <c r="R1297" s="55">
        <v>0.76</v>
      </c>
      <c r="S1297" s="59">
        <v>0.56699999999999995</v>
      </c>
      <c r="T1297" s="59">
        <v>0.81799999999999995</v>
      </c>
      <c r="U1297" s="55">
        <v>0.88</v>
      </c>
      <c r="V1297" s="4" t="str">
        <f t="shared" si="342"/>
        <v>N/A</v>
      </c>
      <c r="W1297" s="4"/>
    </row>
    <row r="1298" spans="1:23" ht="12.75" customHeight="1" x14ac:dyDescent="0.4">
      <c r="A1298" s="2">
        <f t="shared" si="341"/>
        <v>10</v>
      </c>
      <c r="B1298" s="63"/>
      <c r="C1298" s="4">
        <v>4.1749999999999998</v>
      </c>
      <c r="D1298" s="3">
        <f t="shared" si="333"/>
        <v>0</v>
      </c>
      <c r="E1298" s="51" t="str">
        <f t="shared" si="334"/>
        <v>N/A</v>
      </c>
      <c r="F1298" s="18" t="str">
        <f t="shared" si="335"/>
        <v>N/A</v>
      </c>
      <c r="G1298" s="4">
        <v>6.65</v>
      </c>
      <c r="H1298" s="39">
        <f t="shared" si="336"/>
        <v>0</v>
      </c>
      <c r="I1298" s="52" t="str">
        <f t="shared" si="337"/>
        <v>N/A</v>
      </c>
      <c r="J1298" s="18" t="str">
        <f t="shared" si="338"/>
        <v>N/A</v>
      </c>
      <c r="K1298" s="53" t="str">
        <f t="shared" si="339"/>
        <v>N/A</v>
      </c>
      <c r="L1298" s="2" t="s">
        <v>14</v>
      </c>
      <c r="M1298" s="2"/>
      <c r="N1298" s="2"/>
      <c r="O1298" s="63"/>
      <c r="P1298" s="59">
        <v>0.49299999999999999</v>
      </c>
      <c r="Q1298" s="59">
        <v>0.71299999999999997</v>
      </c>
      <c r="R1298" s="55">
        <v>0.76</v>
      </c>
      <c r="S1298" s="59">
        <v>0.56699999999999995</v>
      </c>
      <c r="T1298" s="59">
        <v>0.82399999999999995</v>
      </c>
      <c r="U1298" s="55">
        <v>0.88</v>
      </c>
      <c r="V1298" s="4" t="str">
        <f t="shared" si="342"/>
        <v>N/A</v>
      </c>
      <c r="W1298" s="4"/>
    </row>
    <row r="1299" spans="1:23" ht="12.75" customHeight="1" x14ac:dyDescent="0.4">
      <c r="A1299" s="2">
        <f t="shared" si="341"/>
        <v>11</v>
      </c>
      <c r="B1299" s="63"/>
      <c r="C1299" s="4">
        <v>4.1749999999999998</v>
      </c>
      <c r="D1299" s="3">
        <f t="shared" si="333"/>
        <v>0</v>
      </c>
      <c r="E1299" s="51" t="str">
        <f t="shared" si="334"/>
        <v>N/A</v>
      </c>
      <c r="F1299" s="18" t="str">
        <f t="shared" si="335"/>
        <v>N/A</v>
      </c>
      <c r="G1299" s="4">
        <v>7.1760000000000002</v>
      </c>
      <c r="H1299" s="39">
        <f t="shared" si="336"/>
        <v>0</v>
      </c>
      <c r="I1299" s="52" t="str">
        <f t="shared" si="337"/>
        <v>N/A</v>
      </c>
      <c r="J1299" s="18" t="str">
        <f t="shared" si="338"/>
        <v>N/A</v>
      </c>
      <c r="K1299" s="53" t="str">
        <f t="shared" si="339"/>
        <v>N/A</v>
      </c>
      <c r="L1299" s="2"/>
      <c r="M1299" s="2"/>
      <c r="N1299" s="2"/>
      <c r="O1299" s="3"/>
      <c r="P1299" s="59">
        <v>0.49299999999999999</v>
      </c>
      <c r="Q1299" s="59">
        <v>0.71699999999999997</v>
      </c>
      <c r="R1299" s="55">
        <v>0.76</v>
      </c>
      <c r="S1299" s="59">
        <v>0.56699999999999995</v>
      </c>
      <c r="T1299" s="59">
        <v>0.82799999999999996</v>
      </c>
      <c r="U1299" s="55">
        <v>0.88</v>
      </c>
      <c r="V1299" s="4" t="str">
        <f t="shared" si="342"/>
        <v>N/A</v>
      </c>
      <c r="W1299" s="4"/>
    </row>
    <row r="1300" spans="1:23" ht="12.75" customHeight="1" x14ac:dyDescent="0.4">
      <c r="A1300" s="2">
        <f t="shared" si="341"/>
        <v>12</v>
      </c>
      <c r="B1300" s="63"/>
      <c r="C1300" s="4">
        <v>4.1749999999999998</v>
      </c>
      <c r="D1300" s="3">
        <f t="shared" si="333"/>
        <v>0</v>
      </c>
      <c r="E1300" s="51" t="str">
        <f t="shared" si="334"/>
        <v>N/A</v>
      </c>
      <c r="F1300" s="18" t="str">
        <f t="shared" si="335"/>
        <v>N/A</v>
      </c>
      <c r="G1300" s="4">
        <v>7.6550000000000002</v>
      </c>
      <c r="H1300" s="39">
        <f t="shared" si="336"/>
        <v>0</v>
      </c>
      <c r="I1300" s="52" t="str">
        <f t="shared" si="337"/>
        <v>N/A</v>
      </c>
      <c r="J1300" s="18" t="str">
        <f t="shared" si="338"/>
        <v>N/A</v>
      </c>
      <c r="K1300" s="53" t="str">
        <f t="shared" si="339"/>
        <v>N/A</v>
      </c>
      <c r="L1300" s="2" t="s">
        <v>29</v>
      </c>
      <c r="M1300" s="2"/>
      <c r="N1300" s="2"/>
      <c r="O1300" s="63"/>
      <c r="P1300" s="59">
        <v>0.49299999999999999</v>
      </c>
      <c r="Q1300" s="59">
        <v>0.72</v>
      </c>
      <c r="R1300" s="55">
        <v>0.77</v>
      </c>
      <c r="S1300" s="59">
        <v>0.56699999999999995</v>
      </c>
      <c r="T1300" s="59">
        <v>0.83099999999999996</v>
      </c>
      <c r="U1300" s="55">
        <v>0.88</v>
      </c>
      <c r="V1300" s="4" t="str">
        <f t="shared" si="342"/>
        <v>N/A</v>
      </c>
      <c r="W1300" s="4"/>
    </row>
    <row r="1301" spans="1:23" ht="12.75" customHeight="1" x14ac:dyDescent="0.4">
      <c r="A1301" s="2">
        <f t="shared" si="341"/>
        <v>13</v>
      </c>
      <c r="B1301" s="63"/>
      <c r="C1301" s="4">
        <v>4.1749999999999998</v>
      </c>
      <c r="D1301" s="3">
        <f t="shared" si="333"/>
        <v>0</v>
      </c>
      <c r="E1301" s="51" t="str">
        <f t="shared" si="334"/>
        <v>N/A</v>
      </c>
      <c r="F1301" s="18" t="str">
        <f t="shared" si="335"/>
        <v>N/A</v>
      </c>
      <c r="G1301" s="4">
        <v>8.093</v>
      </c>
      <c r="H1301" s="39">
        <f t="shared" si="336"/>
        <v>0</v>
      </c>
      <c r="I1301" s="52" t="str">
        <f t="shared" si="337"/>
        <v>N/A</v>
      </c>
      <c r="J1301" s="18" t="str">
        <f t="shared" si="338"/>
        <v>N/A</v>
      </c>
      <c r="K1301" s="53" t="str">
        <f t="shared" si="339"/>
        <v>N/A</v>
      </c>
      <c r="L1301" s="2"/>
      <c r="M1301" s="2"/>
      <c r="N1301" s="2"/>
      <c r="O1301" s="3"/>
      <c r="P1301" s="59">
        <v>0.49299999999999999</v>
      </c>
      <c r="Q1301" s="59">
        <v>0.72299999999999998</v>
      </c>
      <c r="R1301" s="55">
        <v>0.77</v>
      </c>
      <c r="S1301" s="59">
        <v>0.56699999999999995</v>
      </c>
      <c r="T1301" s="59">
        <v>0.83399999999999996</v>
      </c>
      <c r="U1301" s="55">
        <v>0.89</v>
      </c>
      <c r="V1301" s="4" t="str">
        <f t="shared" si="342"/>
        <v>N/A</v>
      </c>
      <c r="W1301" s="4"/>
    </row>
    <row r="1302" spans="1:23" ht="12.75" customHeight="1" x14ac:dyDescent="0.4">
      <c r="A1302" s="2">
        <f t="shared" si="341"/>
        <v>14</v>
      </c>
      <c r="B1302" s="63"/>
      <c r="C1302" s="4">
        <v>4.1749999999999998</v>
      </c>
      <c r="D1302" s="3">
        <f t="shared" si="333"/>
        <v>0</v>
      </c>
      <c r="E1302" s="51" t="str">
        <f t="shared" si="334"/>
        <v>N/A</v>
      </c>
      <c r="F1302" s="18" t="str">
        <f t="shared" si="335"/>
        <v>N/A</v>
      </c>
      <c r="G1302" s="4">
        <v>8.4930000000000003</v>
      </c>
      <c r="H1302" s="39">
        <f t="shared" si="336"/>
        <v>0</v>
      </c>
      <c r="I1302" s="52" t="str">
        <f t="shared" si="337"/>
        <v>N/A</v>
      </c>
      <c r="J1302" s="18" t="str">
        <f t="shared" si="338"/>
        <v>N/A</v>
      </c>
      <c r="K1302" s="53" t="str">
        <f t="shared" si="339"/>
        <v>N/A</v>
      </c>
      <c r="L1302" s="2" t="s">
        <v>15</v>
      </c>
      <c r="M1302" s="2"/>
      <c r="N1302" s="2"/>
      <c r="O1302" s="3">
        <f t="shared" ref="O1302" si="345">O1298+O1300</f>
        <v>0</v>
      </c>
      <c r="P1302" s="59">
        <v>0.49299999999999999</v>
      </c>
      <c r="Q1302" s="59">
        <v>0.72499999999999998</v>
      </c>
      <c r="R1302" s="55">
        <v>0.77</v>
      </c>
      <c r="S1302" s="59">
        <v>0.56699999999999995</v>
      </c>
      <c r="T1302" s="59">
        <v>0.83699999999999997</v>
      </c>
      <c r="U1302" s="55">
        <v>0.89</v>
      </c>
      <c r="V1302" s="4" t="str">
        <f t="shared" si="342"/>
        <v>N/A</v>
      </c>
      <c r="W1302" s="4"/>
    </row>
    <row r="1303" spans="1:23" ht="12.75" customHeight="1" x14ac:dyDescent="0.4">
      <c r="A1303" s="13" t="s">
        <v>84</v>
      </c>
      <c r="B1303" s="63"/>
      <c r="C1303" s="4">
        <v>4.1749999999999998</v>
      </c>
      <c r="D1303" s="3">
        <f t="shared" si="333"/>
        <v>0</v>
      </c>
      <c r="E1303" s="51" t="str">
        <f t="shared" si="334"/>
        <v>N/A</v>
      </c>
      <c r="F1303" s="18" t="str">
        <f t="shared" si="335"/>
        <v>N/A</v>
      </c>
      <c r="G1303" s="4">
        <v>8.6839999999999993</v>
      </c>
      <c r="H1303" s="39">
        <f t="shared" si="336"/>
        <v>0</v>
      </c>
      <c r="I1303" s="52" t="str">
        <f t="shared" si="337"/>
        <v>N/A</v>
      </c>
      <c r="J1303" s="18" t="str">
        <f t="shared" si="338"/>
        <v>N/A</v>
      </c>
      <c r="K1303" s="53" t="str">
        <f t="shared" si="339"/>
        <v>N/A</v>
      </c>
      <c r="L1303" s="2"/>
      <c r="M1303" s="2"/>
      <c r="N1303" s="2"/>
      <c r="O1303" s="2"/>
      <c r="P1303" s="59">
        <v>0.49299999999999999</v>
      </c>
      <c r="Q1303" s="59">
        <v>0.72499999999999998</v>
      </c>
      <c r="R1303" s="55">
        <v>0.77</v>
      </c>
      <c r="S1303" s="59">
        <v>0.56699999999999995</v>
      </c>
      <c r="T1303" s="59">
        <v>0.83799999999999997</v>
      </c>
      <c r="U1303" s="55">
        <v>0.89</v>
      </c>
      <c r="V1303" s="4" t="str">
        <f t="shared" si="342"/>
        <v>N/A</v>
      </c>
      <c r="W1303" s="4"/>
    </row>
    <row r="1304" spans="1:23" s="16" customFormat="1" ht="12.75" customHeight="1" x14ac:dyDescent="0.4">
      <c r="A1304" s="16" t="s">
        <v>3</v>
      </c>
      <c r="B1304" s="16">
        <f t="shared" ref="B1304" si="346">SUM(B1289:B1303)</f>
        <v>0</v>
      </c>
      <c r="D1304" s="16">
        <f t="shared" ref="D1304" si="347">SUM(D1289:D1303)</f>
        <v>0</v>
      </c>
      <c r="F1304" s="16">
        <f t="shared" ref="F1304" si="348">SUM(F1289:F1303)</f>
        <v>0</v>
      </c>
      <c r="H1304" s="40">
        <f t="shared" ref="H1304" si="349">SUM(H1289:H1303)</f>
        <v>0</v>
      </c>
      <c r="J1304" s="16">
        <f t="shared" ref="J1304" si="350">SUM(J1289:J1303)</f>
        <v>0</v>
      </c>
      <c r="K1304" s="41"/>
      <c r="L1304" s="2" t="s">
        <v>16</v>
      </c>
      <c r="M1304" s="2"/>
      <c r="N1304" s="2"/>
      <c r="O1304" s="47">
        <f>ROUND(H1307,Rounding_decimals)</f>
        <v>0</v>
      </c>
      <c r="R1304" s="60"/>
      <c r="U1304" s="60"/>
    </row>
    <row r="1305" spans="1:23" s="5" customFormat="1" ht="12.75" customHeight="1" x14ac:dyDescent="0.4">
      <c r="B1305" s="18"/>
      <c r="C1305" s="17"/>
      <c r="D1305" s="42" t="s">
        <v>52</v>
      </c>
      <c r="F1305" s="43" t="s">
        <v>53</v>
      </c>
      <c r="G1305" s="17"/>
      <c r="H1305" s="17" t="s">
        <v>54</v>
      </c>
      <c r="I1305" s="17"/>
      <c r="J1305" s="43" t="s">
        <v>55</v>
      </c>
      <c r="K1305" s="44"/>
      <c r="L1305" s="2"/>
      <c r="M1305" s="2"/>
      <c r="N1305" s="2"/>
      <c r="O1305" s="48"/>
      <c r="R1305" s="61"/>
      <c r="U1305" s="61"/>
    </row>
    <row r="1306" spans="1:23" ht="12.75" customHeight="1" x14ac:dyDescent="0.4">
      <c r="L1306" s="2" t="s">
        <v>17</v>
      </c>
      <c r="M1306" s="2"/>
      <c r="N1306" s="2"/>
      <c r="O1306" s="47">
        <f>IF(O1296=0,0,O1296/(N1296-O1302))</f>
        <v>0</v>
      </c>
    </row>
    <row r="1307" spans="1:23" ht="12.75" customHeight="1" x14ac:dyDescent="0.4">
      <c r="B1307" s="2"/>
      <c r="C1307" s="3" t="s">
        <v>56</v>
      </c>
      <c r="H1307" s="47">
        <f t="shared" ref="H1307" si="351">IFERROR(IF(F1304+J1304=0,0,(F1304+J1304)/(D1304+H1304)),0)</f>
        <v>0</v>
      </c>
      <c r="L1307" s="2" t="s">
        <v>18</v>
      </c>
      <c r="M1307" s="2"/>
      <c r="N1307" s="2"/>
      <c r="O1307" s="2"/>
    </row>
    <row r="1308" spans="1:23" ht="12.75" customHeight="1" x14ac:dyDescent="0.4">
      <c r="L1308" s="2"/>
      <c r="M1308" s="2"/>
      <c r="N1308" s="2"/>
      <c r="O1308" s="2"/>
    </row>
    <row r="1309" spans="1:23" ht="12.75" customHeight="1" x14ac:dyDescent="0.4">
      <c r="L1309" s="2" t="s">
        <v>19</v>
      </c>
      <c r="M1309" s="2"/>
      <c r="N1309" s="2"/>
      <c r="O1309" s="63"/>
    </row>
    <row r="1310" spans="1:23" ht="12.75" customHeight="1" x14ac:dyDescent="0.4">
      <c r="A1310" s="19" t="s">
        <v>131</v>
      </c>
      <c r="L1310" s="2" t="s">
        <v>32</v>
      </c>
      <c r="M1310" s="2"/>
      <c r="N1310" s="2"/>
      <c r="O1310" s="24" t="str">
        <f>IF(AND(O1306&lt;O1304,O1309&gt;500),"Proceed","Stop")</f>
        <v>Stop</v>
      </c>
    </row>
    <row r="1311" spans="1:23" ht="12.75" customHeight="1" x14ac:dyDescent="0.4">
      <c r="A1311" s="19" t="s">
        <v>71</v>
      </c>
      <c r="L1311" s="2"/>
      <c r="M1311" s="2"/>
      <c r="N1311" s="2"/>
      <c r="O1311" s="2"/>
    </row>
    <row r="1312" spans="1:23" ht="12.75" customHeight="1" x14ac:dyDescent="0.4">
      <c r="A1312" s="19" t="s">
        <v>85</v>
      </c>
      <c r="L1312" s="2" t="s">
        <v>20</v>
      </c>
      <c r="M1312" s="2"/>
      <c r="N1312" s="2"/>
      <c r="O1312" s="45" t="str">
        <f>IF(O1310="Proceed",IF(O1309&gt;9999,0,IF(O1309&gt;4999,0.05,IF(O1309&gt;2499,0.075,IF(O1309&gt;999,0.1,IF(NOT(O1309&lt;500),0.15,"N/A"))))),"N/A")</f>
        <v>N/A</v>
      </c>
    </row>
    <row r="1313" spans="1:15" ht="12.75" customHeight="1" x14ac:dyDescent="0.4">
      <c r="A1313" s="2" t="s">
        <v>40</v>
      </c>
      <c r="L1313" s="2"/>
      <c r="M1313" s="2"/>
      <c r="N1313" s="2"/>
      <c r="O1313" s="2"/>
    </row>
    <row r="1314" spans="1:15" ht="12.75" customHeight="1" x14ac:dyDescent="0.4">
      <c r="A1314" s="19" t="s">
        <v>86</v>
      </c>
      <c r="L1314" s="2" t="s">
        <v>33</v>
      </c>
      <c r="M1314" s="2"/>
      <c r="N1314" s="2"/>
      <c r="O1314" s="27" t="str">
        <f>IFERROR(ROUND(O1306+O1312,Rounding_decimals), "N/A")</f>
        <v>N/A</v>
      </c>
    </row>
    <row r="1315" spans="1:15" ht="12.75" customHeight="1" x14ac:dyDescent="0.4">
      <c r="A1315" s="19" t="s">
        <v>87</v>
      </c>
      <c r="L1315" s="2" t="s">
        <v>34</v>
      </c>
      <c r="M1315" s="2"/>
      <c r="N1315" s="2"/>
      <c r="O1315" s="2"/>
    </row>
    <row r="1316" spans="1:15" ht="12.75" customHeight="1" x14ac:dyDescent="0.4">
      <c r="A1316" s="2" t="s">
        <v>41</v>
      </c>
      <c r="K1316" s="20"/>
      <c r="L1316" s="2" t="s">
        <v>21</v>
      </c>
      <c r="M1316" s="2"/>
      <c r="N1316" s="2"/>
      <c r="O1316" s="2" t="str">
        <f t="shared" ref="O1316" si="352">IF(O1314&lt;O1304,"Proceed","Stop")</f>
        <v>Stop</v>
      </c>
    </row>
    <row r="1317" spans="1:15" ht="12.75" customHeight="1" x14ac:dyDescent="0.4">
      <c r="A1317" s="19" t="s">
        <v>88</v>
      </c>
      <c r="K1317" s="21"/>
      <c r="L1317" s="2"/>
      <c r="M1317" s="2"/>
      <c r="N1317" s="2"/>
      <c r="O1317" s="2"/>
    </row>
    <row r="1318" spans="1:15" ht="12.75" customHeight="1" x14ac:dyDescent="0.4">
      <c r="A1318" s="2" t="s">
        <v>134</v>
      </c>
      <c r="L1318" s="2" t="s">
        <v>22</v>
      </c>
      <c r="M1318" s="2"/>
      <c r="N1318" s="2"/>
      <c r="O1318" s="3" t="str">
        <f t="shared" ref="O1318" si="353">IF(O1316="Proceed",(N1296-O1302)*O1314,"N/A")</f>
        <v>N/A</v>
      </c>
    </row>
    <row r="1319" spans="1:15" ht="12.75" customHeight="1" x14ac:dyDescent="0.4">
      <c r="L1319" s="2" t="s">
        <v>23</v>
      </c>
      <c r="M1319" s="2"/>
      <c r="N1319" s="2"/>
      <c r="O1319" s="2"/>
    </row>
    <row r="1320" spans="1:15" ht="12.75" customHeight="1" x14ac:dyDescent="0.4">
      <c r="L1320" s="2"/>
      <c r="M1320" s="2"/>
      <c r="N1320" s="2"/>
      <c r="O1320" s="2"/>
    </row>
    <row r="1321" spans="1:15" ht="12.75" customHeight="1" x14ac:dyDescent="0.4">
      <c r="L1321" s="2" t="s">
        <v>24</v>
      </c>
      <c r="M1321" s="2"/>
      <c r="N1321" s="2"/>
      <c r="O1321" s="3">
        <f>IFERROR((N1296-O1302)-(O1318/O1304),0)</f>
        <v>0</v>
      </c>
    </row>
    <row r="1322" spans="1:15" ht="12.75" customHeight="1" x14ac:dyDescent="0.4">
      <c r="L1322" s="2" t="s">
        <v>25</v>
      </c>
      <c r="M1322" s="2"/>
      <c r="N1322" s="2"/>
      <c r="O1322" s="2"/>
    </row>
    <row r="1323" spans="1:15" ht="12.75" customHeight="1" x14ac:dyDescent="0.4">
      <c r="L1323" s="2"/>
      <c r="M1323" s="2"/>
      <c r="N1323" s="2"/>
      <c r="O1323" s="2"/>
    </row>
    <row r="1324" spans="1:15" ht="12.75" customHeight="1" x14ac:dyDescent="0.4">
      <c r="L1324" s="2" t="s">
        <v>120</v>
      </c>
      <c r="M1324" s="2"/>
      <c r="N1324" s="2"/>
      <c r="O1324" s="2"/>
    </row>
    <row r="1325" spans="1:15" ht="12.75" customHeight="1" x14ac:dyDescent="0.4">
      <c r="L1325" s="2" t="s">
        <v>121</v>
      </c>
      <c r="M1325" s="2"/>
      <c r="N1325" s="2"/>
      <c r="O1325" s="2"/>
    </row>
    <row r="1326" spans="1:15" ht="12.75" customHeight="1" x14ac:dyDescent="0.4">
      <c r="L1326" s="2"/>
      <c r="M1326" s="2"/>
      <c r="N1326" s="2"/>
      <c r="O1326" s="2"/>
    </row>
    <row r="1327" spans="1:15" ht="12.75" customHeight="1" x14ac:dyDescent="0.4">
      <c r="L1327" s="2"/>
      <c r="O1327" s="2"/>
    </row>
    <row r="1328" spans="1:15" ht="12.75" customHeight="1" x14ac:dyDescent="0.4">
      <c r="L1328" s="2"/>
      <c r="M1328" s="2" t="s">
        <v>26</v>
      </c>
      <c r="N1328" s="2"/>
      <c r="O1328" s="2"/>
    </row>
    <row r="1329" spans="12:15" ht="12.75" customHeight="1" x14ac:dyDescent="0.4">
      <c r="L1329" s="2"/>
      <c r="M1329" s="2"/>
      <c r="N1329" s="2"/>
      <c r="O1329" s="2"/>
    </row>
    <row r="1330" spans="12:15" ht="12.75" customHeight="1" x14ac:dyDescent="0.4">
      <c r="L1330" s="2"/>
      <c r="M1330" s="25" t="s">
        <v>4</v>
      </c>
      <c r="N1330" s="26" t="s">
        <v>8</v>
      </c>
      <c r="O1330" s="2"/>
    </row>
    <row r="1331" spans="12:15" ht="12.75" customHeight="1" x14ac:dyDescent="0.4">
      <c r="L1331" s="2"/>
      <c r="M1331" s="25"/>
      <c r="N1331" s="26"/>
      <c r="O1331" s="2"/>
    </row>
    <row r="1332" spans="12:15" ht="12.75" customHeight="1" x14ac:dyDescent="0.4">
      <c r="L1332" s="2"/>
      <c r="M1332" s="2" t="s">
        <v>36</v>
      </c>
      <c r="N1332" s="27">
        <v>0</v>
      </c>
      <c r="O1332" s="2"/>
    </row>
    <row r="1333" spans="12:15" ht="12.75" customHeight="1" x14ac:dyDescent="0.4">
      <c r="L1333" s="2"/>
      <c r="M1333" s="2" t="s">
        <v>37</v>
      </c>
      <c r="N1333" s="27">
        <v>0.05</v>
      </c>
      <c r="O1333" s="2"/>
    </row>
    <row r="1334" spans="12:15" ht="12.75" customHeight="1" x14ac:dyDescent="0.4">
      <c r="L1334" s="2"/>
      <c r="M1334" s="2" t="s">
        <v>38</v>
      </c>
      <c r="N1334" s="27">
        <v>7.4999999999999997E-2</v>
      </c>
      <c r="O1334" s="2"/>
    </row>
    <row r="1335" spans="12:15" ht="12.75" customHeight="1" x14ac:dyDescent="0.4">
      <c r="L1335" s="2"/>
      <c r="M1335" s="2" t="s">
        <v>39</v>
      </c>
      <c r="N1335" s="27">
        <v>0.1</v>
      </c>
      <c r="O1335" s="2"/>
    </row>
    <row r="1336" spans="12:15" ht="12.75" customHeight="1" x14ac:dyDescent="0.4">
      <c r="L1336" s="2"/>
      <c r="M1336" s="2" t="s">
        <v>5</v>
      </c>
      <c r="N1336" s="27">
        <v>0.15</v>
      </c>
      <c r="O1336" s="2"/>
    </row>
    <row r="1337" spans="12:15" ht="12.75" customHeight="1" x14ac:dyDescent="0.4">
      <c r="L1337" s="2"/>
      <c r="M1337" s="2" t="s">
        <v>35</v>
      </c>
      <c r="N1337" s="27" t="s">
        <v>27</v>
      </c>
      <c r="O1337" s="2"/>
    </row>
    <row r="1338" spans="12:15" ht="12.75" customHeight="1" x14ac:dyDescent="0.4">
      <c r="L1338" s="2"/>
      <c r="M1338" s="2"/>
      <c r="N1338" s="2"/>
      <c r="O1338" s="2"/>
    </row>
    <row r="1339" spans="12:15" ht="12.75" customHeight="1" x14ac:dyDescent="0.4">
      <c r="M1339" s="2"/>
      <c r="N1339" s="2"/>
      <c r="O1339" s="2"/>
    </row>
    <row r="1340" spans="12:15" ht="12.75" customHeight="1" x14ac:dyDescent="0.4">
      <c r="L1340" s="19" t="s">
        <v>131</v>
      </c>
      <c r="M1340" s="2"/>
      <c r="N1340" s="2"/>
      <c r="O1340" s="2"/>
    </row>
    <row r="1341" spans="12:15" ht="12.75" customHeight="1" x14ac:dyDescent="0.4">
      <c r="L1341" s="19" t="s">
        <v>75</v>
      </c>
      <c r="M1341" s="2"/>
      <c r="N1341" s="2"/>
      <c r="O1341" s="2"/>
    </row>
    <row r="1342" spans="12:15" ht="12.75" customHeight="1" x14ac:dyDescent="0.4">
      <c r="L1342" s="19" t="s">
        <v>76</v>
      </c>
      <c r="M1342" s="2"/>
      <c r="N1342" s="2"/>
      <c r="O1342" s="2"/>
    </row>
    <row r="1343" spans="12:15" ht="12.75" customHeight="1" x14ac:dyDescent="0.4">
      <c r="L1343" s="2" t="s">
        <v>77</v>
      </c>
      <c r="M1343" s="2"/>
      <c r="N1343" s="2"/>
      <c r="O1343" s="2"/>
    </row>
    <row r="1344" spans="12:15" ht="12.75" customHeight="1" x14ac:dyDescent="0.4">
      <c r="L1344" s="2" t="s">
        <v>78</v>
      </c>
      <c r="M1344" s="2"/>
      <c r="N1344" s="2"/>
      <c r="O1344" s="20"/>
    </row>
    <row r="1345" spans="1:21" ht="12.75" customHeight="1" x14ac:dyDescent="0.4">
      <c r="L1345" s="2" t="s">
        <v>79</v>
      </c>
      <c r="M1345" s="2"/>
      <c r="N1345" s="2"/>
      <c r="O1345" s="21"/>
    </row>
    <row r="1346" spans="1:21" ht="12.75" customHeight="1" x14ac:dyDescent="0.4">
      <c r="L1346" s="2" t="s">
        <v>80</v>
      </c>
      <c r="M1346" s="2"/>
      <c r="N1346" s="2"/>
      <c r="O1346" s="2"/>
    </row>
    <row r="1347" spans="1:21" ht="12.75" customHeight="1" x14ac:dyDescent="0.4">
      <c r="L1347" s="2"/>
      <c r="M1347" s="2"/>
      <c r="N1347" s="2"/>
      <c r="O1347" s="2"/>
    </row>
    <row r="1348" spans="1:21" ht="12.75" customHeight="1" x14ac:dyDescent="0.4">
      <c r="L1348" s="2"/>
      <c r="M1348" s="2"/>
      <c r="N1348" s="2"/>
      <c r="O1348" s="2"/>
    </row>
    <row r="1349" spans="1:21" ht="12.75" customHeight="1" x14ac:dyDescent="0.4">
      <c r="L1349" s="2"/>
      <c r="M1349" s="2"/>
      <c r="N1349" s="2"/>
      <c r="O1349" s="2"/>
    </row>
    <row r="1350" spans="1:21" s="66" customFormat="1" ht="12.75" customHeight="1" x14ac:dyDescent="0.3">
      <c r="A1350" s="69" t="s">
        <v>137</v>
      </c>
      <c r="B1350" s="70"/>
      <c r="C1350" s="67"/>
      <c r="D1350" s="71"/>
      <c r="F1350" s="72"/>
      <c r="G1350" s="67"/>
      <c r="H1350" s="67"/>
      <c r="I1350" s="67"/>
      <c r="J1350" s="72"/>
      <c r="K1350" s="68"/>
      <c r="L1350" s="69" t="s">
        <v>137</v>
      </c>
      <c r="R1350" s="73"/>
      <c r="U1350" s="73"/>
    </row>
    <row r="1351" spans="1:21" ht="12.75" customHeight="1" x14ac:dyDescent="0.4">
      <c r="A1351" s="2" t="s">
        <v>65</v>
      </c>
      <c r="L1351" s="2" t="s">
        <v>65</v>
      </c>
      <c r="M1351" s="2"/>
      <c r="N1351" s="2"/>
      <c r="O1351" s="2"/>
    </row>
    <row r="1352" spans="1:21" ht="12.75" customHeight="1" x14ac:dyDescent="0.4">
      <c r="A1352" s="1" t="s">
        <v>67</v>
      </c>
      <c r="L1352" s="1" t="s">
        <v>68</v>
      </c>
      <c r="M1352" s="2"/>
      <c r="N1352" s="2"/>
      <c r="O1352" s="2"/>
    </row>
    <row r="1353" spans="1:21" ht="12.75" customHeight="1" x14ac:dyDescent="0.4">
      <c r="A1353" s="1" t="str">
        <f>Summary!A1370&amp;" "&amp;Summary!B1370</f>
        <v xml:space="preserve"> </v>
      </c>
      <c r="L1353" s="1" t="str">
        <f>Summary!A1370&amp;" "&amp;Summary!B1370</f>
        <v xml:space="preserve"> </v>
      </c>
      <c r="M1353" s="2"/>
      <c r="N1353" s="2"/>
      <c r="O1353" s="2"/>
    </row>
    <row r="1354" spans="1:21" ht="12.75" customHeight="1" x14ac:dyDescent="0.4">
      <c r="L1354" s="2"/>
      <c r="M1354" s="2"/>
      <c r="N1354" s="2"/>
      <c r="O1354" s="2"/>
    </row>
    <row r="1355" spans="1:21" ht="12.75" customHeight="1" x14ac:dyDescent="0.4">
      <c r="L1355" s="2"/>
      <c r="M1355" s="2"/>
      <c r="N1355" s="2"/>
      <c r="O1355" s="2"/>
    </row>
    <row r="1356" spans="1:21" ht="12.75" customHeight="1" x14ac:dyDescent="0.4">
      <c r="A1356" s="6" t="s">
        <v>11</v>
      </c>
      <c r="B1356" s="14">
        <f>Summary!$B$6</f>
        <v>0</v>
      </c>
      <c r="C1356" s="2"/>
      <c r="E1356" s="6"/>
      <c r="F1356" s="2"/>
      <c r="L1356" s="6" t="s">
        <v>11</v>
      </c>
      <c r="M1356" s="14">
        <f>Summary!$B$6</f>
        <v>0</v>
      </c>
      <c r="N1356" s="5"/>
      <c r="O1356" s="5"/>
    </row>
    <row r="1357" spans="1:21" ht="12.75" customHeight="1" x14ac:dyDescent="0.4">
      <c r="A1357" s="6" t="s">
        <v>6</v>
      </c>
      <c r="B1357" s="22">
        <f>Summary!$B$7</f>
        <v>0</v>
      </c>
      <c r="C1357" s="2"/>
      <c r="E1357" s="6"/>
      <c r="F1357" s="4"/>
      <c r="I1357" s="6"/>
      <c r="K1357" s="7"/>
      <c r="L1357" s="6" t="s">
        <v>6</v>
      </c>
      <c r="M1357" s="22">
        <f>Summary!$B$7</f>
        <v>0</v>
      </c>
      <c r="N1357" s="5"/>
      <c r="O1357" s="5"/>
    </row>
    <row r="1358" spans="1:21" ht="12.75" customHeight="1" x14ac:dyDescent="0.4">
      <c r="A1358" s="2" t="s">
        <v>69</v>
      </c>
      <c r="B1358" s="62" t="s">
        <v>125</v>
      </c>
      <c r="C1358" s="2"/>
      <c r="F1358" s="3"/>
      <c r="I1358" s="6"/>
      <c r="L1358" s="2" t="s">
        <v>69</v>
      </c>
      <c r="M1358" s="4" t="str">
        <f>Refunds!B1358</f>
        <v>N/A</v>
      </c>
      <c r="N1358" s="5"/>
      <c r="O1358" s="5"/>
    </row>
    <row r="1359" spans="1:21" ht="12.75" customHeight="1" x14ac:dyDescent="0.4">
      <c r="A1359" s="6" t="s">
        <v>70</v>
      </c>
      <c r="B1359" s="62" t="s">
        <v>125</v>
      </c>
      <c r="C1359" s="2"/>
      <c r="F1359" s="3"/>
      <c r="G1359" s="2"/>
      <c r="H1359" s="2"/>
      <c r="I1359" s="7"/>
      <c r="J1359" s="7"/>
      <c r="K1359" s="7"/>
      <c r="L1359" s="6" t="s">
        <v>70</v>
      </c>
      <c r="M1359" s="22" t="str">
        <f>Refunds!B1359</f>
        <v>N/A</v>
      </c>
      <c r="N1359" s="5"/>
      <c r="O1359" s="5"/>
    </row>
    <row r="1360" spans="1:21" ht="12.75" customHeight="1" x14ac:dyDescent="0.4">
      <c r="A1360" s="2" t="s">
        <v>148</v>
      </c>
      <c r="B1360" s="62"/>
      <c r="J1360" s="4"/>
      <c r="L1360" s="6" t="s">
        <v>148</v>
      </c>
      <c r="M1360" s="22">
        <f>B1360</f>
        <v>0</v>
      </c>
      <c r="N1360" s="5"/>
      <c r="O1360" s="5"/>
    </row>
    <row r="1361" spans="1:23" ht="12.75" customHeight="1" x14ac:dyDescent="0.4">
      <c r="J1361" s="4"/>
      <c r="L1361" s="2"/>
      <c r="M1361" s="2"/>
      <c r="N1361" s="2"/>
      <c r="O1361" s="2"/>
    </row>
    <row r="1362" spans="1:23" s="23" customFormat="1" ht="52.5" x14ac:dyDescent="0.4">
      <c r="A1362" s="23" t="s">
        <v>81</v>
      </c>
      <c r="B1362" s="29" t="s">
        <v>82</v>
      </c>
      <c r="C1362" s="30" t="s">
        <v>44</v>
      </c>
      <c r="D1362" s="31" t="s">
        <v>48</v>
      </c>
      <c r="E1362" s="23" t="s">
        <v>45</v>
      </c>
      <c r="F1362" s="32" t="s">
        <v>49</v>
      </c>
      <c r="G1362" s="30" t="s">
        <v>46</v>
      </c>
      <c r="H1362" s="30" t="s">
        <v>50</v>
      </c>
      <c r="I1362" s="30" t="s">
        <v>47</v>
      </c>
      <c r="J1362" s="32" t="s">
        <v>51</v>
      </c>
      <c r="K1362" s="33" t="s">
        <v>83</v>
      </c>
      <c r="L1362" s="5"/>
      <c r="M1362" s="5"/>
      <c r="N1362" s="23" t="s">
        <v>72</v>
      </c>
      <c r="O1362" s="23" t="s">
        <v>73</v>
      </c>
      <c r="P1362" s="56" t="s">
        <v>57</v>
      </c>
      <c r="Q1362" s="56" t="s">
        <v>58</v>
      </c>
      <c r="R1362" s="57" t="s">
        <v>59</v>
      </c>
      <c r="S1362" s="56" t="s">
        <v>60</v>
      </c>
      <c r="T1362" s="56" t="s">
        <v>61</v>
      </c>
      <c r="U1362" s="57" t="s">
        <v>62</v>
      </c>
      <c r="V1362" s="23" t="s">
        <v>126</v>
      </c>
    </row>
    <row r="1363" spans="1:23" s="26" customFormat="1" ht="12.75" customHeight="1" x14ac:dyDescent="0.4">
      <c r="B1363" s="34"/>
      <c r="C1363" s="35"/>
      <c r="D1363" s="36"/>
      <c r="F1363" s="37"/>
      <c r="G1363" s="35"/>
      <c r="H1363" s="35"/>
      <c r="I1363" s="35"/>
      <c r="J1363" s="37"/>
      <c r="K1363" s="38"/>
      <c r="L1363" s="2"/>
      <c r="M1363" s="2"/>
      <c r="N1363" s="2"/>
      <c r="O1363" s="2"/>
      <c r="R1363" s="58"/>
      <c r="U1363" s="58"/>
    </row>
    <row r="1364" spans="1:23" ht="12.75" customHeight="1" x14ac:dyDescent="0.4">
      <c r="A1364" s="2">
        <v>1</v>
      </c>
      <c r="B1364" s="63"/>
      <c r="C1364" s="4">
        <v>2.77</v>
      </c>
      <c r="D1364" s="3">
        <f t="shared" ref="D1364:D1378" si="354">B1364*C1364</f>
        <v>0</v>
      </c>
      <c r="E1364" s="51" t="str">
        <f t="shared" ref="E1364:E1378" si="355">IF(OR(V1364="Individual",V1364="Individual Select",V1364="Group Mass-Marketed",V1364="Group Select Mass-Marketed"),P1364,IF(OR(V1364="Group",V1364="Group Select"),S1364,"N/A"))</f>
        <v>N/A</v>
      </c>
      <c r="F1364" s="18" t="str">
        <f t="shared" ref="F1364:F1378" si="356">IFERROR(D1364*E1364,"N/A")</f>
        <v>N/A</v>
      </c>
      <c r="G1364" s="4">
        <v>0</v>
      </c>
      <c r="H1364" s="39">
        <f t="shared" ref="H1364:H1378" si="357">B1364*G1364</f>
        <v>0</v>
      </c>
      <c r="I1364" s="52" t="str">
        <f t="shared" ref="I1364:I1378" si="358">IF(OR(V1364="Individual",V1364="Individual Select",V1364="Group Mass-Marketed",V1364="Group Select Mass-Marketed"),Q1364,IF(OR(V1364="Group",V1364="Group Select"),T1364,"N/A"))</f>
        <v>N/A</v>
      </c>
      <c r="J1364" s="18" t="str">
        <f t="shared" ref="J1364:J1378" si="359">IFERROR(H1364*I1364, "N/A")</f>
        <v>N/A</v>
      </c>
      <c r="K1364" s="53" t="str">
        <f t="shared" ref="K1364:K1378" si="360">IF(OR(V1364="Individual",V1364="Individual Select",V1364="Group Mass-Marketed",V1364="Group Select Mass-Marketed"),R1364,IF(OR(V1364="Group",V1364="Group Select"),U1364,"N/A"))</f>
        <v>N/A</v>
      </c>
      <c r="L1364" s="2" t="s">
        <v>12</v>
      </c>
      <c r="M1364" s="2"/>
      <c r="N1364" s="2"/>
      <c r="O1364" s="2"/>
      <c r="P1364" s="59">
        <v>0.442</v>
      </c>
      <c r="Q1364" s="59">
        <v>0</v>
      </c>
      <c r="R1364" s="55">
        <v>0.4</v>
      </c>
      <c r="S1364" s="59">
        <v>0.50700000000000001</v>
      </c>
      <c r="T1364" s="59">
        <v>0</v>
      </c>
      <c r="U1364" s="55">
        <v>0.46</v>
      </c>
      <c r="V1364" s="4" t="str">
        <f t="shared" ref="V1364" si="361">B1358</f>
        <v>N/A</v>
      </c>
      <c r="W1364" s="4"/>
    </row>
    <row r="1365" spans="1:23" ht="12.75" customHeight="1" x14ac:dyDescent="0.4">
      <c r="A1365" s="2">
        <f t="shared" ref="A1365:A1377" si="362">A1364+1</f>
        <v>2</v>
      </c>
      <c r="B1365" s="63"/>
      <c r="C1365" s="4">
        <v>4.1749999999999998</v>
      </c>
      <c r="D1365" s="3">
        <f t="shared" si="354"/>
        <v>0</v>
      </c>
      <c r="E1365" s="51" t="str">
        <f t="shared" si="355"/>
        <v>N/A</v>
      </c>
      <c r="F1365" s="18" t="str">
        <f t="shared" si="356"/>
        <v>N/A</v>
      </c>
      <c r="G1365" s="4">
        <v>0</v>
      </c>
      <c r="H1365" s="39">
        <f t="shared" si="357"/>
        <v>0</v>
      </c>
      <c r="I1365" s="52" t="str">
        <f t="shared" si="358"/>
        <v>N/A</v>
      </c>
      <c r="J1365" s="18" t="str">
        <f t="shared" si="359"/>
        <v>N/A</v>
      </c>
      <c r="K1365" s="53" t="str">
        <f t="shared" si="360"/>
        <v>N/A</v>
      </c>
      <c r="L1365" s="2" t="s">
        <v>28</v>
      </c>
      <c r="M1365" s="2"/>
      <c r="N1365" s="63"/>
      <c r="O1365" s="63"/>
      <c r="P1365" s="59">
        <v>0.49299999999999999</v>
      </c>
      <c r="Q1365" s="59">
        <v>0</v>
      </c>
      <c r="R1365" s="55">
        <v>0.55000000000000004</v>
      </c>
      <c r="S1365" s="59">
        <v>0.56699999999999995</v>
      </c>
      <c r="T1365" s="59">
        <v>0</v>
      </c>
      <c r="U1365" s="55">
        <v>0.63</v>
      </c>
      <c r="V1365" s="4" t="str">
        <f t="shared" ref="V1365:V1378" si="363">V1364</f>
        <v>N/A</v>
      </c>
      <c r="W1365" s="4"/>
    </row>
    <row r="1366" spans="1:23" ht="12.75" customHeight="1" x14ac:dyDescent="0.4">
      <c r="A1366" s="2">
        <f t="shared" si="362"/>
        <v>3</v>
      </c>
      <c r="B1366" s="63"/>
      <c r="C1366" s="4">
        <v>4.1749999999999998</v>
      </c>
      <c r="D1366" s="3">
        <f t="shared" si="354"/>
        <v>0</v>
      </c>
      <c r="E1366" s="51" t="str">
        <f t="shared" si="355"/>
        <v>N/A</v>
      </c>
      <c r="F1366" s="18" t="str">
        <f t="shared" si="356"/>
        <v>N/A</v>
      </c>
      <c r="G1366" s="4">
        <v>1.194</v>
      </c>
      <c r="H1366" s="39">
        <f t="shared" si="357"/>
        <v>0</v>
      </c>
      <c r="I1366" s="52" t="str">
        <f t="shared" si="358"/>
        <v>N/A</v>
      </c>
      <c r="J1366" s="18" t="str">
        <f t="shared" si="359"/>
        <v>N/A</v>
      </c>
      <c r="K1366" s="53" t="str">
        <f t="shared" si="360"/>
        <v>N/A</v>
      </c>
      <c r="L1366" s="2" t="s">
        <v>74</v>
      </c>
      <c r="M1366" s="2"/>
      <c r="N1366" s="63"/>
      <c r="O1366" s="63"/>
      <c r="P1366" s="59">
        <v>0.49299999999999999</v>
      </c>
      <c r="Q1366" s="59">
        <v>0.65900000000000003</v>
      </c>
      <c r="R1366" s="55">
        <v>0.65</v>
      </c>
      <c r="S1366" s="59">
        <v>0.56699999999999995</v>
      </c>
      <c r="T1366" s="59">
        <v>0.75900000000000001</v>
      </c>
      <c r="U1366" s="55">
        <v>0.75</v>
      </c>
      <c r="V1366" s="4" t="str">
        <f t="shared" si="363"/>
        <v>N/A</v>
      </c>
      <c r="W1366" s="4"/>
    </row>
    <row r="1367" spans="1:23" ht="12.75" customHeight="1" x14ac:dyDescent="0.4">
      <c r="A1367" s="2">
        <f t="shared" si="362"/>
        <v>4</v>
      </c>
      <c r="B1367" s="63"/>
      <c r="C1367" s="4">
        <v>4.1749999999999998</v>
      </c>
      <c r="D1367" s="3">
        <f t="shared" si="354"/>
        <v>0</v>
      </c>
      <c r="E1367" s="51" t="str">
        <f t="shared" si="355"/>
        <v>N/A</v>
      </c>
      <c r="F1367" s="18" t="str">
        <f t="shared" si="356"/>
        <v>N/A</v>
      </c>
      <c r="G1367" s="4">
        <v>2.2450000000000001</v>
      </c>
      <c r="H1367" s="39">
        <f t="shared" si="357"/>
        <v>0</v>
      </c>
      <c r="I1367" s="52" t="str">
        <f t="shared" si="358"/>
        <v>N/A</v>
      </c>
      <c r="J1367" s="18" t="str">
        <f t="shared" si="359"/>
        <v>N/A</v>
      </c>
      <c r="K1367" s="53" t="str">
        <f t="shared" si="360"/>
        <v>N/A</v>
      </c>
      <c r="L1367" s="2" t="s">
        <v>31</v>
      </c>
      <c r="M1367" s="2"/>
      <c r="N1367" s="3">
        <f t="shared" ref="N1367:O1367" si="364">N1365-N1366</f>
        <v>0</v>
      </c>
      <c r="O1367" s="3">
        <f t="shared" si="364"/>
        <v>0</v>
      </c>
      <c r="P1367" s="59">
        <v>0.49299999999999999</v>
      </c>
      <c r="Q1367" s="59">
        <v>0.66900000000000004</v>
      </c>
      <c r="R1367" s="55">
        <v>0.67</v>
      </c>
      <c r="S1367" s="59">
        <v>0.56699999999999995</v>
      </c>
      <c r="T1367" s="59">
        <v>0.77100000000000002</v>
      </c>
      <c r="U1367" s="55">
        <v>0.77</v>
      </c>
      <c r="V1367" s="4" t="str">
        <f t="shared" si="363"/>
        <v>N/A</v>
      </c>
      <c r="W1367" s="4"/>
    </row>
    <row r="1368" spans="1:23" ht="12.75" customHeight="1" x14ac:dyDescent="0.4">
      <c r="A1368" s="2">
        <f t="shared" si="362"/>
        <v>5</v>
      </c>
      <c r="B1368" s="63"/>
      <c r="C1368" s="4">
        <v>4.1749999999999998</v>
      </c>
      <c r="D1368" s="3">
        <f t="shared" si="354"/>
        <v>0</v>
      </c>
      <c r="E1368" s="51" t="str">
        <f t="shared" si="355"/>
        <v>N/A</v>
      </c>
      <c r="F1368" s="18" t="str">
        <f t="shared" si="356"/>
        <v>N/A</v>
      </c>
      <c r="G1368" s="4">
        <v>3.17</v>
      </c>
      <c r="H1368" s="39">
        <f t="shared" si="357"/>
        <v>0</v>
      </c>
      <c r="I1368" s="52" t="str">
        <f t="shared" si="358"/>
        <v>N/A</v>
      </c>
      <c r="J1368" s="18" t="str">
        <f t="shared" si="359"/>
        <v>N/A</v>
      </c>
      <c r="K1368" s="53" t="str">
        <f t="shared" si="360"/>
        <v>N/A</v>
      </c>
      <c r="L1368" s="2"/>
      <c r="M1368" s="2"/>
      <c r="N1368" s="3"/>
      <c r="O1368" s="3"/>
      <c r="P1368" s="59">
        <v>0.49299999999999999</v>
      </c>
      <c r="Q1368" s="59">
        <v>0.67800000000000005</v>
      </c>
      <c r="R1368" s="55">
        <v>0.69</v>
      </c>
      <c r="S1368" s="59">
        <v>0.56699999999999995</v>
      </c>
      <c r="T1368" s="59">
        <v>0.78200000000000003</v>
      </c>
      <c r="U1368" s="55">
        <v>0.8</v>
      </c>
      <c r="V1368" s="4" t="str">
        <f t="shared" si="363"/>
        <v>N/A</v>
      </c>
      <c r="W1368" s="4"/>
    </row>
    <row r="1369" spans="1:23" ht="12.75" customHeight="1" x14ac:dyDescent="0.4">
      <c r="A1369" s="2">
        <f t="shared" si="362"/>
        <v>6</v>
      </c>
      <c r="B1369" s="63"/>
      <c r="C1369" s="4">
        <v>4.1749999999999998</v>
      </c>
      <c r="D1369" s="3">
        <f t="shared" si="354"/>
        <v>0</v>
      </c>
      <c r="E1369" s="51" t="str">
        <f t="shared" si="355"/>
        <v>N/A</v>
      </c>
      <c r="F1369" s="18" t="str">
        <f t="shared" si="356"/>
        <v>N/A</v>
      </c>
      <c r="G1369" s="4">
        <v>3.9980000000000002</v>
      </c>
      <c r="H1369" s="39">
        <f t="shared" si="357"/>
        <v>0</v>
      </c>
      <c r="I1369" s="52" t="str">
        <f t="shared" si="358"/>
        <v>N/A</v>
      </c>
      <c r="J1369" s="18" t="str">
        <f t="shared" si="359"/>
        <v>N/A</v>
      </c>
      <c r="K1369" s="53" t="str">
        <f t="shared" si="360"/>
        <v>N/A</v>
      </c>
      <c r="L1369" s="2" t="s">
        <v>30</v>
      </c>
      <c r="M1369" s="2"/>
      <c r="N1369" s="63"/>
      <c r="O1369" s="63"/>
      <c r="P1369" s="59">
        <v>0.49299999999999999</v>
      </c>
      <c r="Q1369" s="59">
        <v>0.68600000000000005</v>
      </c>
      <c r="R1369" s="55">
        <v>0.71</v>
      </c>
      <c r="S1369" s="59">
        <v>0.56699999999999995</v>
      </c>
      <c r="T1369" s="59">
        <v>0.79200000000000004</v>
      </c>
      <c r="U1369" s="55">
        <v>0.82</v>
      </c>
      <c r="V1369" s="4" t="str">
        <f t="shared" si="363"/>
        <v>N/A</v>
      </c>
      <c r="W1369" s="4"/>
    </row>
    <row r="1370" spans="1:23" ht="12.75" customHeight="1" x14ac:dyDescent="0.4">
      <c r="A1370" s="2">
        <f t="shared" si="362"/>
        <v>7</v>
      </c>
      <c r="B1370" s="63"/>
      <c r="C1370" s="4">
        <v>4.1749999999999998</v>
      </c>
      <c r="D1370" s="3">
        <f t="shared" si="354"/>
        <v>0</v>
      </c>
      <c r="E1370" s="51" t="str">
        <f t="shared" si="355"/>
        <v>N/A</v>
      </c>
      <c r="F1370" s="18" t="str">
        <f t="shared" si="356"/>
        <v>N/A</v>
      </c>
      <c r="G1370" s="4">
        <v>4.7539999999999996</v>
      </c>
      <c r="H1370" s="39">
        <f t="shared" si="357"/>
        <v>0</v>
      </c>
      <c r="I1370" s="52" t="str">
        <f t="shared" si="358"/>
        <v>N/A</v>
      </c>
      <c r="J1370" s="18" t="str">
        <f t="shared" si="359"/>
        <v>N/A</v>
      </c>
      <c r="K1370" s="53" t="str">
        <f t="shared" si="360"/>
        <v>N/A</v>
      </c>
      <c r="L1370" s="2"/>
      <c r="M1370" s="2"/>
      <c r="N1370" s="3"/>
      <c r="O1370" s="3"/>
      <c r="P1370" s="59">
        <v>0.49299999999999999</v>
      </c>
      <c r="Q1370" s="59">
        <v>0.69499999999999995</v>
      </c>
      <c r="R1370" s="55">
        <v>0.73</v>
      </c>
      <c r="S1370" s="59">
        <v>0.56699999999999995</v>
      </c>
      <c r="T1370" s="59">
        <v>0.80200000000000005</v>
      </c>
      <c r="U1370" s="55">
        <v>0.84</v>
      </c>
      <c r="V1370" s="4" t="str">
        <f t="shared" si="363"/>
        <v>N/A</v>
      </c>
      <c r="W1370" s="4"/>
    </row>
    <row r="1371" spans="1:23" ht="12.75" customHeight="1" x14ac:dyDescent="0.4">
      <c r="A1371" s="2">
        <f t="shared" si="362"/>
        <v>8</v>
      </c>
      <c r="B1371" s="63"/>
      <c r="C1371" s="4">
        <v>4.1749999999999998</v>
      </c>
      <c r="D1371" s="3">
        <f t="shared" si="354"/>
        <v>0</v>
      </c>
      <c r="E1371" s="51" t="str">
        <f t="shared" si="355"/>
        <v>N/A</v>
      </c>
      <c r="F1371" s="18" t="str">
        <f t="shared" si="356"/>
        <v>N/A</v>
      </c>
      <c r="G1371" s="4">
        <v>5.4450000000000003</v>
      </c>
      <c r="H1371" s="39">
        <f t="shared" si="357"/>
        <v>0</v>
      </c>
      <c r="I1371" s="52" t="str">
        <f t="shared" si="358"/>
        <v>N/A</v>
      </c>
      <c r="J1371" s="18" t="str">
        <f t="shared" si="359"/>
        <v>N/A</v>
      </c>
      <c r="K1371" s="53" t="str">
        <f t="shared" si="360"/>
        <v>N/A</v>
      </c>
      <c r="L1371" s="2" t="s">
        <v>13</v>
      </c>
      <c r="M1371" s="2"/>
      <c r="N1371" s="3">
        <f t="shared" ref="N1371:O1371" si="365">N1367+N1369</f>
        <v>0</v>
      </c>
      <c r="O1371" s="3">
        <f t="shared" si="365"/>
        <v>0</v>
      </c>
      <c r="P1371" s="59">
        <v>0.49299999999999999</v>
      </c>
      <c r="Q1371" s="59">
        <v>0.70199999999999996</v>
      </c>
      <c r="R1371" s="55">
        <v>0.75</v>
      </c>
      <c r="S1371" s="59">
        <v>0.56699999999999995</v>
      </c>
      <c r="T1371" s="59">
        <v>0.81100000000000005</v>
      </c>
      <c r="U1371" s="55">
        <v>0.87</v>
      </c>
      <c r="V1371" s="4" t="str">
        <f t="shared" si="363"/>
        <v>N/A</v>
      </c>
      <c r="W1371" s="4"/>
    </row>
    <row r="1372" spans="1:23" ht="12.75" customHeight="1" x14ac:dyDescent="0.4">
      <c r="A1372" s="2">
        <f t="shared" si="362"/>
        <v>9</v>
      </c>
      <c r="B1372" s="63"/>
      <c r="C1372" s="4">
        <v>4.1749999999999998</v>
      </c>
      <c r="D1372" s="3">
        <f t="shared" si="354"/>
        <v>0</v>
      </c>
      <c r="E1372" s="51" t="str">
        <f t="shared" si="355"/>
        <v>N/A</v>
      </c>
      <c r="F1372" s="18" t="str">
        <f t="shared" si="356"/>
        <v>N/A</v>
      </c>
      <c r="G1372" s="4">
        <v>6.0750000000000002</v>
      </c>
      <c r="H1372" s="39">
        <f t="shared" si="357"/>
        <v>0</v>
      </c>
      <c r="I1372" s="52" t="str">
        <f t="shared" si="358"/>
        <v>N/A</v>
      </c>
      <c r="J1372" s="18" t="str">
        <f t="shared" si="359"/>
        <v>N/A</v>
      </c>
      <c r="K1372" s="53" t="str">
        <f t="shared" si="360"/>
        <v>N/A</v>
      </c>
      <c r="L1372" s="2"/>
      <c r="M1372" s="2"/>
      <c r="N1372" s="2"/>
      <c r="O1372" s="3"/>
      <c r="P1372" s="59">
        <v>0.49299999999999999</v>
      </c>
      <c r="Q1372" s="59">
        <v>0.70799999999999996</v>
      </c>
      <c r="R1372" s="55">
        <v>0.76</v>
      </c>
      <c r="S1372" s="59">
        <v>0.56699999999999995</v>
      </c>
      <c r="T1372" s="59">
        <v>0.81799999999999995</v>
      </c>
      <c r="U1372" s="55">
        <v>0.88</v>
      </c>
      <c r="V1372" s="4" t="str">
        <f t="shared" si="363"/>
        <v>N/A</v>
      </c>
      <c r="W1372" s="4"/>
    </row>
    <row r="1373" spans="1:23" ht="12.75" customHeight="1" x14ac:dyDescent="0.4">
      <c r="A1373" s="2">
        <f t="shared" si="362"/>
        <v>10</v>
      </c>
      <c r="B1373" s="63"/>
      <c r="C1373" s="4">
        <v>4.1749999999999998</v>
      </c>
      <c r="D1373" s="3">
        <f t="shared" si="354"/>
        <v>0</v>
      </c>
      <c r="E1373" s="51" t="str">
        <f t="shared" si="355"/>
        <v>N/A</v>
      </c>
      <c r="F1373" s="18" t="str">
        <f t="shared" si="356"/>
        <v>N/A</v>
      </c>
      <c r="G1373" s="4">
        <v>6.65</v>
      </c>
      <c r="H1373" s="39">
        <f t="shared" si="357"/>
        <v>0</v>
      </c>
      <c r="I1373" s="52" t="str">
        <f t="shared" si="358"/>
        <v>N/A</v>
      </c>
      <c r="J1373" s="18" t="str">
        <f t="shared" si="359"/>
        <v>N/A</v>
      </c>
      <c r="K1373" s="53" t="str">
        <f t="shared" si="360"/>
        <v>N/A</v>
      </c>
      <c r="L1373" s="2" t="s">
        <v>14</v>
      </c>
      <c r="M1373" s="2"/>
      <c r="N1373" s="2"/>
      <c r="O1373" s="63"/>
      <c r="P1373" s="59">
        <v>0.49299999999999999</v>
      </c>
      <c r="Q1373" s="59">
        <v>0.71299999999999997</v>
      </c>
      <c r="R1373" s="55">
        <v>0.76</v>
      </c>
      <c r="S1373" s="59">
        <v>0.56699999999999995</v>
      </c>
      <c r="T1373" s="59">
        <v>0.82399999999999995</v>
      </c>
      <c r="U1373" s="55">
        <v>0.88</v>
      </c>
      <c r="V1373" s="4" t="str">
        <f t="shared" si="363"/>
        <v>N/A</v>
      </c>
      <c r="W1373" s="4"/>
    </row>
    <row r="1374" spans="1:23" ht="12.75" customHeight="1" x14ac:dyDescent="0.4">
      <c r="A1374" s="2">
        <f t="shared" si="362"/>
        <v>11</v>
      </c>
      <c r="B1374" s="63"/>
      <c r="C1374" s="4">
        <v>4.1749999999999998</v>
      </c>
      <c r="D1374" s="3">
        <f t="shared" si="354"/>
        <v>0</v>
      </c>
      <c r="E1374" s="51" t="str">
        <f t="shared" si="355"/>
        <v>N/A</v>
      </c>
      <c r="F1374" s="18" t="str">
        <f t="shared" si="356"/>
        <v>N/A</v>
      </c>
      <c r="G1374" s="4">
        <v>7.1760000000000002</v>
      </c>
      <c r="H1374" s="39">
        <f t="shared" si="357"/>
        <v>0</v>
      </c>
      <c r="I1374" s="52" t="str">
        <f t="shared" si="358"/>
        <v>N/A</v>
      </c>
      <c r="J1374" s="18" t="str">
        <f t="shared" si="359"/>
        <v>N/A</v>
      </c>
      <c r="K1374" s="53" t="str">
        <f t="shared" si="360"/>
        <v>N/A</v>
      </c>
      <c r="L1374" s="2"/>
      <c r="M1374" s="2"/>
      <c r="N1374" s="2"/>
      <c r="O1374" s="3"/>
      <c r="P1374" s="59">
        <v>0.49299999999999999</v>
      </c>
      <c r="Q1374" s="59">
        <v>0.71699999999999997</v>
      </c>
      <c r="R1374" s="55">
        <v>0.76</v>
      </c>
      <c r="S1374" s="59">
        <v>0.56699999999999995</v>
      </c>
      <c r="T1374" s="59">
        <v>0.82799999999999996</v>
      </c>
      <c r="U1374" s="55">
        <v>0.88</v>
      </c>
      <c r="V1374" s="4" t="str">
        <f t="shared" si="363"/>
        <v>N/A</v>
      </c>
      <c r="W1374" s="4"/>
    </row>
    <row r="1375" spans="1:23" ht="12.75" customHeight="1" x14ac:dyDescent="0.4">
      <c r="A1375" s="2">
        <f t="shared" si="362"/>
        <v>12</v>
      </c>
      <c r="B1375" s="63"/>
      <c r="C1375" s="4">
        <v>4.1749999999999998</v>
      </c>
      <c r="D1375" s="3">
        <f t="shared" si="354"/>
        <v>0</v>
      </c>
      <c r="E1375" s="51" t="str">
        <f t="shared" si="355"/>
        <v>N/A</v>
      </c>
      <c r="F1375" s="18" t="str">
        <f t="shared" si="356"/>
        <v>N/A</v>
      </c>
      <c r="G1375" s="4">
        <v>7.6550000000000002</v>
      </c>
      <c r="H1375" s="39">
        <f t="shared" si="357"/>
        <v>0</v>
      </c>
      <c r="I1375" s="52" t="str">
        <f t="shared" si="358"/>
        <v>N/A</v>
      </c>
      <c r="J1375" s="18" t="str">
        <f t="shared" si="359"/>
        <v>N/A</v>
      </c>
      <c r="K1375" s="53" t="str">
        <f t="shared" si="360"/>
        <v>N/A</v>
      </c>
      <c r="L1375" s="2" t="s">
        <v>29</v>
      </c>
      <c r="M1375" s="2"/>
      <c r="N1375" s="2"/>
      <c r="O1375" s="63"/>
      <c r="P1375" s="59">
        <v>0.49299999999999999</v>
      </c>
      <c r="Q1375" s="59">
        <v>0.72</v>
      </c>
      <c r="R1375" s="55">
        <v>0.77</v>
      </c>
      <c r="S1375" s="59">
        <v>0.56699999999999995</v>
      </c>
      <c r="T1375" s="59">
        <v>0.83099999999999996</v>
      </c>
      <c r="U1375" s="55">
        <v>0.88</v>
      </c>
      <c r="V1375" s="4" t="str">
        <f t="shared" si="363"/>
        <v>N/A</v>
      </c>
      <c r="W1375" s="4"/>
    </row>
    <row r="1376" spans="1:23" ht="12.75" customHeight="1" x14ac:dyDescent="0.4">
      <c r="A1376" s="2">
        <f t="shared" si="362"/>
        <v>13</v>
      </c>
      <c r="B1376" s="63"/>
      <c r="C1376" s="4">
        <v>4.1749999999999998</v>
      </c>
      <c r="D1376" s="3">
        <f t="shared" si="354"/>
        <v>0</v>
      </c>
      <c r="E1376" s="51" t="str">
        <f t="shared" si="355"/>
        <v>N/A</v>
      </c>
      <c r="F1376" s="18" t="str">
        <f t="shared" si="356"/>
        <v>N/A</v>
      </c>
      <c r="G1376" s="4">
        <v>8.093</v>
      </c>
      <c r="H1376" s="39">
        <f t="shared" si="357"/>
        <v>0</v>
      </c>
      <c r="I1376" s="52" t="str">
        <f t="shared" si="358"/>
        <v>N/A</v>
      </c>
      <c r="J1376" s="18" t="str">
        <f t="shared" si="359"/>
        <v>N/A</v>
      </c>
      <c r="K1376" s="53" t="str">
        <f t="shared" si="360"/>
        <v>N/A</v>
      </c>
      <c r="L1376" s="2"/>
      <c r="M1376" s="2"/>
      <c r="N1376" s="2"/>
      <c r="O1376" s="3"/>
      <c r="P1376" s="59">
        <v>0.49299999999999999</v>
      </c>
      <c r="Q1376" s="59">
        <v>0.72299999999999998</v>
      </c>
      <c r="R1376" s="55">
        <v>0.77</v>
      </c>
      <c r="S1376" s="59">
        <v>0.56699999999999995</v>
      </c>
      <c r="T1376" s="59">
        <v>0.83399999999999996</v>
      </c>
      <c r="U1376" s="55">
        <v>0.89</v>
      </c>
      <c r="V1376" s="4" t="str">
        <f t="shared" si="363"/>
        <v>N/A</v>
      </c>
      <c r="W1376" s="4"/>
    </row>
    <row r="1377" spans="1:23" ht="12.75" customHeight="1" x14ac:dyDescent="0.4">
      <c r="A1377" s="2">
        <f t="shared" si="362"/>
        <v>14</v>
      </c>
      <c r="B1377" s="63"/>
      <c r="C1377" s="4">
        <v>4.1749999999999998</v>
      </c>
      <c r="D1377" s="3">
        <f t="shared" si="354"/>
        <v>0</v>
      </c>
      <c r="E1377" s="51" t="str">
        <f t="shared" si="355"/>
        <v>N/A</v>
      </c>
      <c r="F1377" s="18" t="str">
        <f t="shared" si="356"/>
        <v>N/A</v>
      </c>
      <c r="G1377" s="4">
        <v>8.4930000000000003</v>
      </c>
      <c r="H1377" s="39">
        <f t="shared" si="357"/>
        <v>0</v>
      </c>
      <c r="I1377" s="52" t="str">
        <f t="shared" si="358"/>
        <v>N/A</v>
      </c>
      <c r="J1377" s="18" t="str">
        <f t="shared" si="359"/>
        <v>N/A</v>
      </c>
      <c r="K1377" s="53" t="str">
        <f t="shared" si="360"/>
        <v>N/A</v>
      </c>
      <c r="L1377" s="2" t="s">
        <v>15</v>
      </c>
      <c r="M1377" s="2"/>
      <c r="N1377" s="2"/>
      <c r="O1377" s="3">
        <f t="shared" ref="O1377" si="366">O1373+O1375</f>
        <v>0</v>
      </c>
      <c r="P1377" s="59">
        <v>0.49299999999999999</v>
      </c>
      <c r="Q1377" s="59">
        <v>0.72499999999999998</v>
      </c>
      <c r="R1377" s="55">
        <v>0.77</v>
      </c>
      <c r="S1377" s="59">
        <v>0.56699999999999995</v>
      </c>
      <c r="T1377" s="59">
        <v>0.83699999999999997</v>
      </c>
      <c r="U1377" s="55">
        <v>0.89</v>
      </c>
      <c r="V1377" s="4" t="str">
        <f t="shared" si="363"/>
        <v>N/A</v>
      </c>
      <c r="W1377" s="4"/>
    </row>
    <row r="1378" spans="1:23" ht="12.75" customHeight="1" x14ac:dyDescent="0.4">
      <c r="A1378" s="13" t="s">
        <v>84</v>
      </c>
      <c r="B1378" s="63"/>
      <c r="C1378" s="4">
        <v>4.1749999999999998</v>
      </c>
      <c r="D1378" s="3">
        <f t="shared" si="354"/>
        <v>0</v>
      </c>
      <c r="E1378" s="51" t="str">
        <f t="shared" si="355"/>
        <v>N/A</v>
      </c>
      <c r="F1378" s="18" t="str">
        <f t="shared" si="356"/>
        <v>N/A</v>
      </c>
      <c r="G1378" s="4">
        <v>8.6839999999999993</v>
      </c>
      <c r="H1378" s="39">
        <f t="shared" si="357"/>
        <v>0</v>
      </c>
      <c r="I1378" s="52" t="str">
        <f t="shared" si="358"/>
        <v>N/A</v>
      </c>
      <c r="J1378" s="18" t="str">
        <f t="shared" si="359"/>
        <v>N/A</v>
      </c>
      <c r="K1378" s="53" t="str">
        <f t="shared" si="360"/>
        <v>N/A</v>
      </c>
      <c r="L1378" s="2"/>
      <c r="M1378" s="2"/>
      <c r="N1378" s="2"/>
      <c r="O1378" s="2"/>
      <c r="P1378" s="59">
        <v>0.49299999999999999</v>
      </c>
      <c r="Q1378" s="59">
        <v>0.72499999999999998</v>
      </c>
      <c r="R1378" s="55">
        <v>0.77</v>
      </c>
      <c r="S1378" s="59">
        <v>0.56699999999999995</v>
      </c>
      <c r="T1378" s="59">
        <v>0.83799999999999997</v>
      </c>
      <c r="U1378" s="55">
        <v>0.89</v>
      </c>
      <c r="V1378" s="4" t="str">
        <f t="shared" si="363"/>
        <v>N/A</v>
      </c>
      <c r="W1378" s="4"/>
    </row>
    <row r="1379" spans="1:23" s="16" customFormat="1" ht="12.75" customHeight="1" x14ac:dyDescent="0.4">
      <c r="A1379" s="16" t="s">
        <v>3</v>
      </c>
      <c r="B1379" s="16">
        <f t="shared" ref="B1379" si="367">SUM(B1364:B1378)</f>
        <v>0</v>
      </c>
      <c r="D1379" s="16">
        <f t="shared" ref="D1379" si="368">SUM(D1364:D1378)</f>
        <v>0</v>
      </c>
      <c r="F1379" s="16">
        <f t="shared" ref="F1379" si="369">SUM(F1364:F1378)</f>
        <v>0</v>
      </c>
      <c r="H1379" s="40">
        <f t="shared" ref="H1379" si="370">SUM(H1364:H1378)</f>
        <v>0</v>
      </c>
      <c r="J1379" s="16">
        <f t="shared" ref="J1379" si="371">SUM(J1364:J1378)</f>
        <v>0</v>
      </c>
      <c r="K1379" s="41"/>
      <c r="L1379" s="2" t="s">
        <v>16</v>
      </c>
      <c r="M1379" s="2"/>
      <c r="N1379" s="2"/>
      <c r="O1379" s="47">
        <f>ROUND(H1382,Rounding_decimals)</f>
        <v>0</v>
      </c>
      <c r="R1379" s="60"/>
      <c r="U1379" s="60"/>
    </row>
    <row r="1380" spans="1:23" s="5" customFormat="1" ht="12.75" customHeight="1" x14ac:dyDescent="0.4">
      <c r="B1380" s="18"/>
      <c r="C1380" s="17"/>
      <c r="D1380" s="42" t="s">
        <v>52</v>
      </c>
      <c r="F1380" s="43" t="s">
        <v>53</v>
      </c>
      <c r="G1380" s="17"/>
      <c r="H1380" s="17" t="s">
        <v>54</v>
      </c>
      <c r="I1380" s="17"/>
      <c r="J1380" s="43" t="s">
        <v>55</v>
      </c>
      <c r="K1380" s="44"/>
      <c r="L1380" s="2"/>
      <c r="M1380" s="2"/>
      <c r="N1380" s="2"/>
      <c r="O1380" s="48"/>
      <c r="R1380" s="61"/>
      <c r="U1380" s="61"/>
    </row>
    <row r="1381" spans="1:23" ht="12.75" customHeight="1" x14ac:dyDescent="0.4">
      <c r="L1381" s="2" t="s">
        <v>17</v>
      </c>
      <c r="M1381" s="2"/>
      <c r="N1381" s="2"/>
      <c r="O1381" s="47">
        <f>IF(O1371=0,0,O1371/(N1371-O1377))</f>
        <v>0</v>
      </c>
    </row>
    <row r="1382" spans="1:23" ht="12.75" customHeight="1" x14ac:dyDescent="0.4">
      <c r="B1382" s="2"/>
      <c r="C1382" s="3" t="s">
        <v>56</v>
      </c>
      <c r="H1382" s="47">
        <f t="shared" ref="H1382" si="372">IFERROR(IF(F1379+J1379=0,0,(F1379+J1379)/(D1379+H1379)),0)</f>
        <v>0</v>
      </c>
      <c r="L1382" s="2" t="s">
        <v>18</v>
      </c>
      <c r="M1382" s="2"/>
      <c r="N1382" s="2"/>
      <c r="O1382" s="2"/>
    </row>
    <row r="1383" spans="1:23" ht="12.75" customHeight="1" x14ac:dyDescent="0.4">
      <c r="L1383" s="2"/>
      <c r="M1383" s="2"/>
      <c r="N1383" s="2"/>
      <c r="O1383" s="2"/>
    </row>
    <row r="1384" spans="1:23" ht="12.75" customHeight="1" x14ac:dyDescent="0.4">
      <c r="L1384" s="2" t="s">
        <v>19</v>
      </c>
      <c r="M1384" s="2"/>
      <c r="N1384" s="2"/>
      <c r="O1384" s="63"/>
    </row>
    <row r="1385" spans="1:23" ht="12.75" customHeight="1" x14ac:dyDescent="0.4">
      <c r="A1385" s="19" t="s">
        <v>131</v>
      </c>
      <c r="L1385" s="2" t="s">
        <v>32</v>
      </c>
      <c r="M1385" s="2"/>
      <c r="N1385" s="2"/>
      <c r="O1385" s="24" t="str">
        <f>IF(AND(O1381&lt;O1379,O1384&gt;500),"Proceed","Stop")</f>
        <v>Stop</v>
      </c>
    </row>
    <row r="1386" spans="1:23" ht="12.75" customHeight="1" x14ac:dyDescent="0.4">
      <c r="A1386" s="19" t="s">
        <v>71</v>
      </c>
      <c r="L1386" s="2"/>
      <c r="M1386" s="2"/>
      <c r="N1386" s="2"/>
      <c r="O1386" s="2"/>
    </row>
    <row r="1387" spans="1:23" ht="12.75" customHeight="1" x14ac:dyDescent="0.4">
      <c r="A1387" s="19" t="s">
        <v>85</v>
      </c>
      <c r="L1387" s="2" t="s">
        <v>20</v>
      </c>
      <c r="M1387" s="2"/>
      <c r="N1387" s="2"/>
      <c r="O1387" s="45" t="str">
        <f>IF(O1385="Proceed",IF(O1384&gt;9999,0,IF(O1384&gt;4999,0.05,IF(O1384&gt;2499,0.075,IF(O1384&gt;999,0.1,IF(NOT(O1384&lt;500),0.15,"N/A"))))),"N/A")</f>
        <v>N/A</v>
      </c>
    </row>
    <row r="1388" spans="1:23" ht="12.75" customHeight="1" x14ac:dyDescent="0.4">
      <c r="A1388" s="2" t="s">
        <v>40</v>
      </c>
      <c r="L1388" s="2"/>
      <c r="M1388" s="2"/>
      <c r="N1388" s="2"/>
      <c r="O1388" s="2"/>
    </row>
    <row r="1389" spans="1:23" ht="12.75" customHeight="1" x14ac:dyDescent="0.4">
      <c r="A1389" s="19" t="s">
        <v>86</v>
      </c>
      <c r="L1389" s="2" t="s">
        <v>33</v>
      </c>
      <c r="M1389" s="2"/>
      <c r="N1389" s="2"/>
      <c r="O1389" s="27" t="str">
        <f>IFERROR(ROUND(O1381+O1387,Rounding_decimals), "N/A")</f>
        <v>N/A</v>
      </c>
    </row>
    <row r="1390" spans="1:23" ht="12.75" customHeight="1" x14ac:dyDescent="0.4">
      <c r="A1390" s="19" t="s">
        <v>87</v>
      </c>
      <c r="L1390" s="2" t="s">
        <v>34</v>
      </c>
      <c r="M1390" s="2"/>
      <c r="N1390" s="2"/>
      <c r="O1390" s="2"/>
    </row>
    <row r="1391" spans="1:23" ht="12.75" customHeight="1" x14ac:dyDescent="0.4">
      <c r="A1391" s="2" t="s">
        <v>41</v>
      </c>
      <c r="K1391" s="20"/>
      <c r="L1391" s="2" t="s">
        <v>21</v>
      </c>
      <c r="M1391" s="2"/>
      <c r="N1391" s="2"/>
      <c r="O1391" s="2" t="str">
        <f t="shared" ref="O1391" si="373">IF(O1389&lt;O1379,"Proceed","Stop")</f>
        <v>Stop</v>
      </c>
    </row>
    <row r="1392" spans="1:23" ht="12.75" customHeight="1" x14ac:dyDescent="0.4">
      <c r="A1392" s="19" t="s">
        <v>88</v>
      </c>
      <c r="K1392" s="21"/>
      <c r="L1392" s="2"/>
      <c r="M1392" s="2"/>
      <c r="N1392" s="2"/>
      <c r="O1392" s="2"/>
    </row>
    <row r="1393" spans="1:15" ht="12.75" customHeight="1" x14ac:dyDescent="0.4">
      <c r="A1393" s="2" t="s">
        <v>134</v>
      </c>
      <c r="L1393" s="2" t="s">
        <v>22</v>
      </c>
      <c r="M1393" s="2"/>
      <c r="N1393" s="2"/>
      <c r="O1393" s="3" t="str">
        <f t="shared" ref="O1393" si="374">IF(O1391="Proceed",(N1371-O1377)*O1389,"N/A")</f>
        <v>N/A</v>
      </c>
    </row>
    <row r="1394" spans="1:15" ht="12.75" customHeight="1" x14ac:dyDescent="0.4">
      <c r="L1394" s="2" t="s">
        <v>23</v>
      </c>
      <c r="M1394" s="2"/>
      <c r="N1394" s="2"/>
      <c r="O1394" s="2"/>
    </row>
    <row r="1395" spans="1:15" ht="12.75" customHeight="1" x14ac:dyDescent="0.4">
      <c r="L1395" s="2"/>
      <c r="M1395" s="2"/>
      <c r="N1395" s="2"/>
      <c r="O1395" s="2"/>
    </row>
    <row r="1396" spans="1:15" ht="12.75" customHeight="1" x14ac:dyDescent="0.4">
      <c r="L1396" s="2" t="s">
        <v>24</v>
      </c>
      <c r="M1396" s="2"/>
      <c r="N1396" s="2"/>
      <c r="O1396" s="3">
        <f>IFERROR((N1371-O1377)-(O1393/O1379),0)</f>
        <v>0</v>
      </c>
    </row>
    <row r="1397" spans="1:15" ht="12.75" customHeight="1" x14ac:dyDescent="0.4">
      <c r="L1397" s="2" t="s">
        <v>25</v>
      </c>
      <c r="M1397" s="2"/>
      <c r="N1397" s="2"/>
      <c r="O1397" s="2"/>
    </row>
    <row r="1398" spans="1:15" ht="12.75" customHeight="1" x14ac:dyDescent="0.4">
      <c r="L1398" s="2"/>
      <c r="M1398" s="2"/>
      <c r="N1398" s="2"/>
      <c r="O1398" s="2"/>
    </row>
    <row r="1399" spans="1:15" ht="12.75" customHeight="1" x14ac:dyDescent="0.4">
      <c r="L1399" s="2" t="s">
        <v>120</v>
      </c>
      <c r="M1399" s="2"/>
      <c r="N1399" s="2"/>
      <c r="O1399" s="2"/>
    </row>
    <row r="1400" spans="1:15" ht="12.75" customHeight="1" x14ac:dyDescent="0.4">
      <c r="L1400" s="2" t="s">
        <v>121</v>
      </c>
      <c r="M1400" s="2"/>
      <c r="N1400" s="2"/>
      <c r="O1400" s="2"/>
    </row>
    <row r="1401" spans="1:15" ht="12.75" customHeight="1" x14ac:dyDescent="0.4">
      <c r="L1401" s="2"/>
      <c r="M1401" s="2"/>
      <c r="N1401" s="2"/>
      <c r="O1401" s="2"/>
    </row>
    <row r="1402" spans="1:15" ht="12.75" customHeight="1" x14ac:dyDescent="0.4">
      <c r="L1402" s="2"/>
      <c r="O1402" s="2"/>
    </row>
    <row r="1403" spans="1:15" ht="12.75" customHeight="1" x14ac:dyDescent="0.4">
      <c r="L1403" s="2"/>
      <c r="M1403" s="2" t="s">
        <v>26</v>
      </c>
      <c r="N1403" s="2"/>
      <c r="O1403" s="2"/>
    </row>
    <row r="1404" spans="1:15" ht="12.75" customHeight="1" x14ac:dyDescent="0.4">
      <c r="L1404" s="2"/>
      <c r="M1404" s="2"/>
      <c r="N1404" s="2"/>
      <c r="O1404" s="2"/>
    </row>
    <row r="1405" spans="1:15" ht="12.75" customHeight="1" x14ac:dyDescent="0.4">
      <c r="L1405" s="2"/>
      <c r="M1405" s="25" t="s">
        <v>4</v>
      </c>
      <c r="N1405" s="26" t="s">
        <v>8</v>
      </c>
      <c r="O1405" s="2"/>
    </row>
    <row r="1406" spans="1:15" ht="12.75" customHeight="1" x14ac:dyDescent="0.4">
      <c r="L1406" s="2"/>
      <c r="M1406" s="25"/>
      <c r="N1406" s="26"/>
      <c r="O1406" s="2"/>
    </row>
    <row r="1407" spans="1:15" ht="12.75" customHeight="1" x14ac:dyDescent="0.4">
      <c r="L1407" s="2"/>
      <c r="M1407" s="2" t="s">
        <v>36</v>
      </c>
      <c r="N1407" s="27">
        <v>0</v>
      </c>
      <c r="O1407" s="2"/>
    </row>
    <row r="1408" spans="1:15" ht="12.75" customHeight="1" x14ac:dyDescent="0.4">
      <c r="L1408" s="2"/>
      <c r="M1408" s="2" t="s">
        <v>37</v>
      </c>
      <c r="N1408" s="27">
        <v>0.05</v>
      </c>
      <c r="O1408" s="2"/>
    </row>
    <row r="1409" spans="12:15" ht="12.75" customHeight="1" x14ac:dyDescent="0.4">
      <c r="L1409" s="2"/>
      <c r="M1409" s="2" t="s">
        <v>38</v>
      </c>
      <c r="N1409" s="27">
        <v>7.4999999999999997E-2</v>
      </c>
      <c r="O1409" s="2"/>
    </row>
    <row r="1410" spans="12:15" ht="12.75" customHeight="1" x14ac:dyDescent="0.4">
      <c r="L1410" s="2"/>
      <c r="M1410" s="2" t="s">
        <v>39</v>
      </c>
      <c r="N1410" s="27">
        <v>0.1</v>
      </c>
      <c r="O1410" s="2"/>
    </row>
    <row r="1411" spans="12:15" ht="12.75" customHeight="1" x14ac:dyDescent="0.4">
      <c r="L1411" s="2"/>
      <c r="M1411" s="2" t="s">
        <v>5</v>
      </c>
      <c r="N1411" s="27">
        <v>0.15</v>
      </c>
      <c r="O1411" s="2"/>
    </row>
    <row r="1412" spans="12:15" ht="12.75" customHeight="1" x14ac:dyDescent="0.4">
      <c r="L1412" s="2"/>
      <c r="M1412" s="2" t="s">
        <v>35</v>
      </c>
      <c r="N1412" s="27" t="s">
        <v>27</v>
      </c>
      <c r="O1412" s="2"/>
    </row>
    <row r="1413" spans="12:15" ht="12.75" customHeight="1" x14ac:dyDescent="0.4">
      <c r="L1413" s="2"/>
      <c r="M1413" s="2"/>
      <c r="N1413" s="2"/>
      <c r="O1413" s="2"/>
    </row>
    <row r="1414" spans="12:15" ht="12.75" customHeight="1" x14ac:dyDescent="0.4">
      <c r="M1414" s="2"/>
      <c r="N1414" s="2"/>
      <c r="O1414" s="2"/>
    </row>
    <row r="1415" spans="12:15" ht="12.75" customHeight="1" x14ac:dyDescent="0.4">
      <c r="L1415" s="19" t="s">
        <v>131</v>
      </c>
      <c r="M1415" s="2"/>
      <c r="N1415" s="2"/>
      <c r="O1415" s="2"/>
    </row>
    <row r="1416" spans="12:15" ht="12.75" customHeight="1" x14ac:dyDescent="0.4">
      <c r="L1416" s="19" t="s">
        <v>75</v>
      </c>
      <c r="M1416" s="2"/>
      <c r="N1416" s="2"/>
      <c r="O1416" s="2"/>
    </row>
    <row r="1417" spans="12:15" ht="12.75" customHeight="1" x14ac:dyDescent="0.4">
      <c r="L1417" s="19" t="s">
        <v>76</v>
      </c>
      <c r="M1417" s="2"/>
      <c r="N1417" s="2"/>
      <c r="O1417" s="2"/>
    </row>
    <row r="1418" spans="12:15" ht="12.75" customHeight="1" x14ac:dyDescent="0.4">
      <c r="L1418" s="2" t="s">
        <v>77</v>
      </c>
      <c r="M1418" s="2"/>
      <c r="N1418" s="2"/>
      <c r="O1418" s="2"/>
    </row>
    <row r="1419" spans="12:15" ht="12.75" customHeight="1" x14ac:dyDescent="0.4">
      <c r="L1419" s="2" t="s">
        <v>78</v>
      </c>
      <c r="M1419" s="2"/>
      <c r="N1419" s="2"/>
      <c r="O1419" s="20"/>
    </row>
    <row r="1420" spans="12:15" ht="12.75" customHeight="1" x14ac:dyDescent="0.4">
      <c r="L1420" s="2" t="s">
        <v>79</v>
      </c>
      <c r="M1420" s="2"/>
      <c r="N1420" s="2"/>
      <c r="O1420" s="21"/>
    </row>
    <row r="1421" spans="12:15" ht="12.75" customHeight="1" x14ac:dyDescent="0.4">
      <c r="L1421" s="2" t="s">
        <v>80</v>
      </c>
      <c r="M1421" s="2"/>
      <c r="N1421" s="2"/>
      <c r="O1421" s="2"/>
    </row>
    <row r="1422" spans="12:15" ht="12.75" customHeight="1" x14ac:dyDescent="0.4">
      <c r="L1422" s="2"/>
      <c r="M1422" s="2"/>
      <c r="N1422" s="2"/>
      <c r="O1422" s="2"/>
    </row>
    <row r="1423" spans="12:15" ht="12.75" customHeight="1" x14ac:dyDescent="0.4">
      <c r="L1423" s="2"/>
      <c r="M1423" s="2"/>
      <c r="N1423" s="2"/>
      <c r="O1423" s="2"/>
    </row>
    <row r="1424" spans="12:15" ht="12.75" customHeight="1" x14ac:dyDescent="0.4">
      <c r="L1424" s="2"/>
      <c r="M1424" s="2"/>
      <c r="N1424" s="2"/>
      <c r="O1424" s="2"/>
    </row>
    <row r="1425" spans="1:23" s="66" customFormat="1" ht="12.75" customHeight="1" x14ac:dyDescent="0.3">
      <c r="A1425" s="69" t="s">
        <v>137</v>
      </c>
      <c r="B1425" s="70"/>
      <c r="C1425" s="67"/>
      <c r="D1425" s="71"/>
      <c r="F1425" s="72"/>
      <c r="G1425" s="67"/>
      <c r="H1425" s="67"/>
      <c r="I1425" s="67"/>
      <c r="J1425" s="72"/>
      <c r="K1425" s="68"/>
      <c r="L1425" s="69" t="s">
        <v>137</v>
      </c>
      <c r="R1425" s="73"/>
      <c r="U1425" s="73"/>
    </row>
    <row r="1426" spans="1:23" ht="12.75" customHeight="1" x14ac:dyDescent="0.4">
      <c r="A1426" s="2" t="s">
        <v>65</v>
      </c>
      <c r="L1426" s="2" t="s">
        <v>65</v>
      </c>
      <c r="M1426" s="2"/>
      <c r="N1426" s="2"/>
      <c r="O1426" s="2"/>
    </row>
    <row r="1427" spans="1:23" ht="12.75" customHeight="1" x14ac:dyDescent="0.4">
      <c r="A1427" s="1" t="s">
        <v>67</v>
      </c>
      <c r="L1427" s="1" t="s">
        <v>68</v>
      </c>
      <c r="M1427" s="2"/>
      <c r="N1427" s="2"/>
      <c r="O1427" s="2"/>
    </row>
    <row r="1428" spans="1:23" ht="12.75" customHeight="1" x14ac:dyDescent="0.4">
      <c r="A1428" s="1" t="str">
        <f>Summary!A1445&amp;" "&amp;Summary!B1445</f>
        <v xml:space="preserve"> </v>
      </c>
      <c r="L1428" s="1" t="str">
        <f>Summary!A1445&amp;" "&amp;Summary!B1445</f>
        <v xml:space="preserve"> </v>
      </c>
      <c r="M1428" s="2"/>
      <c r="N1428" s="2"/>
      <c r="O1428" s="2"/>
    </row>
    <row r="1429" spans="1:23" ht="12.75" customHeight="1" x14ac:dyDescent="0.4">
      <c r="L1429" s="2"/>
      <c r="M1429" s="2"/>
      <c r="N1429" s="2"/>
      <c r="O1429" s="2"/>
    </row>
    <row r="1430" spans="1:23" ht="12.75" customHeight="1" x14ac:dyDescent="0.4">
      <c r="L1430" s="2"/>
      <c r="M1430" s="2"/>
      <c r="N1430" s="2"/>
      <c r="O1430" s="2"/>
    </row>
    <row r="1431" spans="1:23" ht="12.75" customHeight="1" x14ac:dyDescent="0.4">
      <c r="A1431" s="6" t="s">
        <v>11</v>
      </c>
      <c r="B1431" s="14">
        <f>Summary!$B$6</f>
        <v>0</v>
      </c>
      <c r="C1431" s="2"/>
      <c r="E1431" s="6"/>
      <c r="F1431" s="2"/>
      <c r="L1431" s="6" t="s">
        <v>11</v>
      </c>
      <c r="M1431" s="14">
        <f>Summary!$B$6</f>
        <v>0</v>
      </c>
      <c r="N1431" s="5"/>
      <c r="O1431" s="5"/>
    </row>
    <row r="1432" spans="1:23" ht="12.75" customHeight="1" x14ac:dyDescent="0.4">
      <c r="A1432" s="6" t="s">
        <v>6</v>
      </c>
      <c r="B1432" s="22">
        <f>Summary!$B$7</f>
        <v>0</v>
      </c>
      <c r="C1432" s="2"/>
      <c r="E1432" s="6"/>
      <c r="F1432" s="4"/>
      <c r="I1432" s="6"/>
      <c r="K1432" s="7"/>
      <c r="L1432" s="6" t="s">
        <v>6</v>
      </c>
      <c r="M1432" s="22">
        <f>Summary!$B$7</f>
        <v>0</v>
      </c>
      <c r="N1432" s="5"/>
      <c r="O1432" s="5"/>
    </row>
    <row r="1433" spans="1:23" ht="12.75" customHeight="1" x14ac:dyDescent="0.4">
      <c r="A1433" s="2" t="s">
        <v>69</v>
      </c>
      <c r="B1433" s="62" t="s">
        <v>125</v>
      </c>
      <c r="C1433" s="2"/>
      <c r="F1433" s="3"/>
      <c r="I1433" s="6"/>
      <c r="L1433" s="2" t="s">
        <v>69</v>
      </c>
      <c r="M1433" s="4" t="str">
        <f>Refunds!B1433</f>
        <v>N/A</v>
      </c>
      <c r="N1433" s="5"/>
      <c r="O1433" s="5"/>
    </row>
    <row r="1434" spans="1:23" ht="12.75" customHeight="1" x14ac:dyDescent="0.4">
      <c r="A1434" s="6" t="s">
        <v>70</v>
      </c>
      <c r="B1434" s="62" t="s">
        <v>125</v>
      </c>
      <c r="C1434" s="2"/>
      <c r="F1434" s="3"/>
      <c r="G1434" s="2"/>
      <c r="H1434" s="2"/>
      <c r="I1434" s="7"/>
      <c r="J1434" s="7"/>
      <c r="K1434" s="7"/>
      <c r="L1434" s="6" t="s">
        <v>70</v>
      </c>
      <c r="M1434" s="22" t="str">
        <f>Refunds!B1434</f>
        <v>N/A</v>
      </c>
      <c r="N1434" s="5"/>
      <c r="O1434" s="5"/>
    </row>
    <row r="1435" spans="1:23" ht="12.75" customHeight="1" x14ac:dyDescent="0.4">
      <c r="A1435" s="2" t="s">
        <v>148</v>
      </c>
      <c r="B1435" s="62"/>
      <c r="J1435" s="4"/>
      <c r="L1435" s="2" t="s">
        <v>148</v>
      </c>
      <c r="M1435" s="22">
        <f>B1435</f>
        <v>0</v>
      </c>
      <c r="N1435" s="5"/>
      <c r="O1435" s="5"/>
    </row>
    <row r="1436" spans="1:23" ht="12.75" customHeight="1" x14ac:dyDescent="0.4">
      <c r="J1436" s="4"/>
      <c r="L1436" s="2"/>
      <c r="M1436" s="2"/>
      <c r="N1436" s="2"/>
      <c r="O1436" s="2"/>
    </row>
    <row r="1437" spans="1:23" s="23" customFormat="1" ht="52.5" x14ac:dyDescent="0.4">
      <c r="A1437" s="23" t="s">
        <v>81</v>
      </c>
      <c r="B1437" s="29" t="s">
        <v>82</v>
      </c>
      <c r="C1437" s="30" t="s">
        <v>44</v>
      </c>
      <c r="D1437" s="31" t="s">
        <v>48</v>
      </c>
      <c r="E1437" s="23" t="s">
        <v>45</v>
      </c>
      <c r="F1437" s="32" t="s">
        <v>49</v>
      </c>
      <c r="G1437" s="30" t="s">
        <v>46</v>
      </c>
      <c r="H1437" s="30" t="s">
        <v>50</v>
      </c>
      <c r="I1437" s="30" t="s">
        <v>47</v>
      </c>
      <c r="J1437" s="32" t="s">
        <v>51</v>
      </c>
      <c r="K1437" s="33" t="s">
        <v>83</v>
      </c>
      <c r="L1437" s="5"/>
      <c r="M1437" s="5"/>
      <c r="N1437" s="23" t="s">
        <v>72</v>
      </c>
      <c r="O1437" s="23" t="s">
        <v>73</v>
      </c>
      <c r="P1437" s="56" t="s">
        <v>57</v>
      </c>
      <c r="Q1437" s="56" t="s">
        <v>58</v>
      </c>
      <c r="R1437" s="57" t="s">
        <v>59</v>
      </c>
      <c r="S1437" s="56" t="s">
        <v>60</v>
      </c>
      <c r="T1437" s="56" t="s">
        <v>61</v>
      </c>
      <c r="U1437" s="57" t="s">
        <v>62</v>
      </c>
      <c r="V1437" s="23" t="s">
        <v>126</v>
      </c>
    </row>
    <row r="1438" spans="1:23" s="26" customFormat="1" ht="12.75" customHeight="1" x14ac:dyDescent="0.4">
      <c r="B1438" s="34"/>
      <c r="C1438" s="35"/>
      <c r="D1438" s="36"/>
      <c r="F1438" s="37"/>
      <c r="G1438" s="35"/>
      <c r="H1438" s="35"/>
      <c r="I1438" s="35"/>
      <c r="J1438" s="37"/>
      <c r="K1438" s="38"/>
      <c r="L1438" s="2"/>
      <c r="M1438" s="2"/>
      <c r="N1438" s="2"/>
      <c r="O1438" s="2"/>
      <c r="R1438" s="58"/>
      <c r="U1438" s="58"/>
    </row>
    <row r="1439" spans="1:23" ht="12.75" customHeight="1" x14ac:dyDescent="0.4">
      <c r="A1439" s="2">
        <v>1</v>
      </c>
      <c r="B1439" s="63"/>
      <c r="C1439" s="4">
        <v>2.77</v>
      </c>
      <c r="D1439" s="3">
        <f t="shared" ref="D1439:D1453" si="375">B1439*C1439</f>
        <v>0</v>
      </c>
      <c r="E1439" s="51" t="str">
        <f t="shared" ref="E1439:E1453" si="376">IF(OR(V1439="Individual",V1439="Individual Select",V1439="Group Mass-Marketed",V1439="Group Select Mass-Marketed"),P1439,IF(OR(V1439="Group",V1439="Group Select"),S1439,"N/A"))</f>
        <v>N/A</v>
      </c>
      <c r="F1439" s="18" t="str">
        <f t="shared" ref="F1439:F1453" si="377">IFERROR(D1439*E1439,"N/A")</f>
        <v>N/A</v>
      </c>
      <c r="G1439" s="4">
        <v>0</v>
      </c>
      <c r="H1439" s="39">
        <f t="shared" ref="H1439:H1453" si="378">B1439*G1439</f>
        <v>0</v>
      </c>
      <c r="I1439" s="52" t="str">
        <f t="shared" ref="I1439:I1453" si="379">IF(OR(V1439="Individual",V1439="Individual Select",V1439="Group Mass-Marketed",V1439="Group Select Mass-Marketed"),Q1439,IF(OR(V1439="Group",V1439="Group Select"),T1439,"N/A"))</f>
        <v>N/A</v>
      </c>
      <c r="J1439" s="18" t="str">
        <f t="shared" ref="J1439:J1453" si="380">IFERROR(H1439*I1439, "N/A")</f>
        <v>N/A</v>
      </c>
      <c r="K1439" s="53" t="str">
        <f t="shared" ref="K1439:K1453" si="381">IF(OR(V1439="Individual",V1439="Individual Select",V1439="Group Mass-Marketed",V1439="Group Select Mass-Marketed"),R1439,IF(OR(V1439="Group",V1439="Group Select"),U1439,"N/A"))</f>
        <v>N/A</v>
      </c>
      <c r="L1439" s="2" t="s">
        <v>12</v>
      </c>
      <c r="M1439" s="2"/>
      <c r="N1439" s="2"/>
      <c r="O1439" s="2"/>
      <c r="P1439" s="59">
        <v>0.442</v>
      </c>
      <c r="Q1439" s="59">
        <v>0</v>
      </c>
      <c r="R1439" s="55">
        <v>0.4</v>
      </c>
      <c r="S1439" s="59">
        <v>0.50700000000000001</v>
      </c>
      <c r="T1439" s="59">
        <v>0</v>
      </c>
      <c r="U1439" s="55">
        <v>0.46</v>
      </c>
      <c r="V1439" s="4" t="str">
        <f t="shared" ref="V1439" si="382">B1433</f>
        <v>N/A</v>
      </c>
      <c r="W1439" s="4"/>
    </row>
    <row r="1440" spans="1:23" ht="12.75" customHeight="1" x14ac:dyDescent="0.4">
      <c r="A1440" s="2">
        <f t="shared" ref="A1440:A1452" si="383">A1439+1</f>
        <v>2</v>
      </c>
      <c r="B1440" s="63"/>
      <c r="C1440" s="4">
        <v>4.1749999999999998</v>
      </c>
      <c r="D1440" s="3">
        <f t="shared" si="375"/>
        <v>0</v>
      </c>
      <c r="E1440" s="51" t="str">
        <f t="shared" si="376"/>
        <v>N/A</v>
      </c>
      <c r="F1440" s="18" t="str">
        <f t="shared" si="377"/>
        <v>N/A</v>
      </c>
      <c r="G1440" s="4">
        <v>0</v>
      </c>
      <c r="H1440" s="39">
        <f t="shared" si="378"/>
        <v>0</v>
      </c>
      <c r="I1440" s="52" t="str">
        <f t="shared" si="379"/>
        <v>N/A</v>
      </c>
      <c r="J1440" s="18" t="str">
        <f t="shared" si="380"/>
        <v>N/A</v>
      </c>
      <c r="K1440" s="53" t="str">
        <f t="shared" si="381"/>
        <v>N/A</v>
      </c>
      <c r="L1440" s="2" t="s">
        <v>28</v>
      </c>
      <c r="M1440" s="2"/>
      <c r="N1440" s="63"/>
      <c r="O1440" s="63"/>
      <c r="P1440" s="59">
        <v>0.49299999999999999</v>
      </c>
      <c r="Q1440" s="59">
        <v>0</v>
      </c>
      <c r="R1440" s="55">
        <v>0.55000000000000004</v>
      </c>
      <c r="S1440" s="59">
        <v>0.56699999999999995</v>
      </c>
      <c r="T1440" s="59">
        <v>0</v>
      </c>
      <c r="U1440" s="55">
        <v>0.63</v>
      </c>
      <c r="V1440" s="4" t="str">
        <f t="shared" ref="V1440:V1453" si="384">V1439</f>
        <v>N/A</v>
      </c>
      <c r="W1440" s="4"/>
    </row>
    <row r="1441" spans="1:23" ht="12.75" customHeight="1" x14ac:dyDescent="0.4">
      <c r="A1441" s="2">
        <f t="shared" si="383"/>
        <v>3</v>
      </c>
      <c r="B1441" s="63"/>
      <c r="C1441" s="4">
        <v>4.1749999999999998</v>
      </c>
      <c r="D1441" s="3">
        <f t="shared" si="375"/>
        <v>0</v>
      </c>
      <c r="E1441" s="51" t="str">
        <f t="shared" si="376"/>
        <v>N/A</v>
      </c>
      <c r="F1441" s="18" t="str">
        <f t="shared" si="377"/>
        <v>N/A</v>
      </c>
      <c r="G1441" s="4">
        <v>1.194</v>
      </c>
      <c r="H1441" s="39">
        <f t="shared" si="378"/>
        <v>0</v>
      </c>
      <c r="I1441" s="52" t="str">
        <f t="shared" si="379"/>
        <v>N/A</v>
      </c>
      <c r="J1441" s="18" t="str">
        <f t="shared" si="380"/>
        <v>N/A</v>
      </c>
      <c r="K1441" s="53" t="str">
        <f t="shared" si="381"/>
        <v>N/A</v>
      </c>
      <c r="L1441" s="2" t="s">
        <v>74</v>
      </c>
      <c r="M1441" s="2"/>
      <c r="N1441" s="63"/>
      <c r="O1441" s="63"/>
      <c r="P1441" s="59">
        <v>0.49299999999999999</v>
      </c>
      <c r="Q1441" s="59">
        <v>0.65900000000000003</v>
      </c>
      <c r="R1441" s="55">
        <v>0.65</v>
      </c>
      <c r="S1441" s="59">
        <v>0.56699999999999995</v>
      </c>
      <c r="T1441" s="59">
        <v>0.75900000000000001</v>
      </c>
      <c r="U1441" s="55">
        <v>0.75</v>
      </c>
      <c r="V1441" s="4" t="str">
        <f t="shared" si="384"/>
        <v>N/A</v>
      </c>
      <c r="W1441" s="4"/>
    </row>
    <row r="1442" spans="1:23" ht="12.75" customHeight="1" x14ac:dyDescent="0.4">
      <c r="A1442" s="2">
        <f t="shared" si="383"/>
        <v>4</v>
      </c>
      <c r="B1442" s="63"/>
      <c r="C1442" s="4">
        <v>4.1749999999999998</v>
      </c>
      <c r="D1442" s="3">
        <f t="shared" si="375"/>
        <v>0</v>
      </c>
      <c r="E1442" s="51" t="str">
        <f t="shared" si="376"/>
        <v>N/A</v>
      </c>
      <c r="F1442" s="18" t="str">
        <f t="shared" si="377"/>
        <v>N/A</v>
      </c>
      <c r="G1442" s="4">
        <v>2.2450000000000001</v>
      </c>
      <c r="H1442" s="39">
        <f t="shared" si="378"/>
        <v>0</v>
      </c>
      <c r="I1442" s="52" t="str">
        <f t="shared" si="379"/>
        <v>N/A</v>
      </c>
      <c r="J1442" s="18" t="str">
        <f t="shared" si="380"/>
        <v>N/A</v>
      </c>
      <c r="K1442" s="53" t="str">
        <f t="shared" si="381"/>
        <v>N/A</v>
      </c>
      <c r="L1442" s="2" t="s">
        <v>31</v>
      </c>
      <c r="M1442" s="2"/>
      <c r="N1442" s="3">
        <f t="shared" ref="N1442:O1442" si="385">N1440-N1441</f>
        <v>0</v>
      </c>
      <c r="O1442" s="3">
        <f t="shared" si="385"/>
        <v>0</v>
      </c>
      <c r="P1442" s="59">
        <v>0.49299999999999999</v>
      </c>
      <c r="Q1442" s="59">
        <v>0.66900000000000004</v>
      </c>
      <c r="R1442" s="55">
        <v>0.67</v>
      </c>
      <c r="S1442" s="59">
        <v>0.56699999999999995</v>
      </c>
      <c r="T1442" s="59">
        <v>0.77100000000000002</v>
      </c>
      <c r="U1442" s="55">
        <v>0.77</v>
      </c>
      <c r="V1442" s="4" t="str">
        <f t="shared" si="384"/>
        <v>N/A</v>
      </c>
      <c r="W1442" s="4"/>
    </row>
    <row r="1443" spans="1:23" ht="12.75" customHeight="1" x14ac:dyDescent="0.4">
      <c r="A1443" s="2">
        <f t="shared" si="383"/>
        <v>5</v>
      </c>
      <c r="B1443" s="63"/>
      <c r="C1443" s="4">
        <v>4.1749999999999998</v>
      </c>
      <c r="D1443" s="3">
        <f t="shared" si="375"/>
        <v>0</v>
      </c>
      <c r="E1443" s="51" t="str">
        <f t="shared" si="376"/>
        <v>N/A</v>
      </c>
      <c r="F1443" s="18" t="str">
        <f t="shared" si="377"/>
        <v>N/A</v>
      </c>
      <c r="G1443" s="4">
        <v>3.17</v>
      </c>
      <c r="H1443" s="39">
        <f t="shared" si="378"/>
        <v>0</v>
      </c>
      <c r="I1443" s="52" t="str">
        <f t="shared" si="379"/>
        <v>N/A</v>
      </c>
      <c r="J1443" s="18" t="str">
        <f t="shared" si="380"/>
        <v>N/A</v>
      </c>
      <c r="K1443" s="53" t="str">
        <f t="shared" si="381"/>
        <v>N/A</v>
      </c>
      <c r="L1443" s="2"/>
      <c r="M1443" s="2"/>
      <c r="N1443" s="3"/>
      <c r="O1443" s="3"/>
      <c r="P1443" s="59">
        <v>0.49299999999999999</v>
      </c>
      <c r="Q1443" s="59">
        <v>0.67800000000000005</v>
      </c>
      <c r="R1443" s="55">
        <v>0.69</v>
      </c>
      <c r="S1443" s="59">
        <v>0.56699999999999995</v>
      </c>
      <c r="T1443" s="59">
        <v>0.78200000000000003</v>
      </c>
      <c r="U1443" s="55">
        <v>0.8</v>
      </c>
      <c r="V1443" s="4" t="str">
        <f t="shared" si="384"/>
        <v>N/A</v>
      </c>
      <c r="W1443" s="4"/>
    </row>
    <row r="1444" spans="1:23" ht="12.75" customHeight="1" x14ac:dyDescent="0.4">
      <c r="A1444" s="2">
        <f t="shared" si="383"/>
        <v>6</v>
      </c>
      <c r="B1444" s="63"/>
      <c r="C1444" s="4">
        <v>4.1749999999999998</v>
      </c>
      <c r="D1444" s="3">
        <f t="shared" si="375"/>
        <v>0</v>
      </c>
      <c r="E1444" s="51" t="str">
        <f t="shared" si="376"/>
        <v>N/A</v>
      </c>
      <c r="F1444" s="18" t="str">
        <f t="shared" si="377"/>
        <v>N/A</v>
      </c>
      <c r="G1444" s="4">
        <v>3.9980000000000002</v>
      </c>
      <c r="H1444" s="39">
        <f t="shared" si="378"/>
        <v>0</v>
      </c>
      <c r="I1444" s="52" t="str">
        <f t="shared" si="379"/>
        <v>N/A</v>
      </c>
      <c r="J1444" s="18" t="str">
        <f t="shared" si="380"/>
        <v>N/A</v>
      </c>
      <c r="K1444" s="53" t="str">
        <f t="shared" si="381"/>
        <v>N/A</v>
      </c>
      <c r="L1444" s="2" t="s">
        <v>30</v>
      </c>
      <c r="M1444" s="2"/>
      <c r="N1444" s="63"/>
      <c r="O1444" s="63"/>
      <c r="P1444" s="59">
        <v>0.49299999999999999</v>
      </c>
      <c r="Q1444" s="59">
        <v>0.68600000000000005</v>
      </c>
      <c r="R1444" s="55">
        <v>0.71</v>
      </c>
      <c r="S1444" s="59">
        <v>0.56699999999999995</v>
      </c>
      <c r="T1444" s="59">
        <v>0.79200000000000004</v>
      </c>
      <c r="U1444" s="55">
        <v>0.82</v>
      </c>
      <c r="V1444" s="4" t="str">
        <f t="shared" si="384"/>
        <v>N/A</v>
      </c>
      <c r="W1444" s="4"/>
    </row>
    <row r="1445" spans="1:23" ht="12.75" customHeight="1" x14ac:dyDescent="0.4">
      <c r="A1445" s="2">
        <f t="shared" si="383"/>
        <v>7</v>
      </c>
      <c r="B1445" s="63"/>
      <c r="C1445" s="4">
        <v>4.1749999999999998</v>
      </c>
      <c r="D1445" s="3">
        <f t="shared" si="375"/>
        <v>0</v>
      </c>
      <c r="E1445" s="51" t="str">
        <f t="shared" si="376"/>
        <v>N/A</v>
      </c>
      <c r="F1445" s="18" t="str">
        <f t="shared" si="377"/>
        <v>N/A</v>
      </c>
      <c r="G1445" s="4">
        <v>4.7539999999999996</v>
      </c>
      <c r="H1445" s="39">
        <f t="shared" si="378"/>
        <v>0</v>
      </c>
      <c r="I1445" s="52" t="str">
        <f t="shared" si="379"/>
        <v>N/A</v>
      </c>
      <c r="J1445" s="18" t="str">
        <f t="shared" si="380"/>
        <v>N/A</v>
      </c>
      <c r="K1445" s="53" t="str">
        <f t="shared" si="381"/>
        <v>N/A</v>
      </c>
      <c r="L1445" s="2"/>
      <c r="M1445" s="2"/>
      <c r="N1445" s="3"/>
      <c r="O1445" s="3"/>
      <c r="P1445" s="59">
        <v>0.49299999999999999</v>
      </c>
      <c r="Q1445" s="59">
        <v>0.69499999999999995</v>
      </c>
      <c r="R1445" s="55">
        <v>0.73</v>
      </c>
      <c r="S1445" s="59">
        <v>0.56699999999999995</v>
      </c>
      <c r="T1445" s="59">
        <v>0.80200000000000005</v>
      </c>
      <c r="U1445" s="55">
        <v>0.84</v>
      </c>
      <c r="V1445" s="4" t="str">
        <f t="shared" si="384"/>
        <v>N/A</v>
      </c>
      <c r="W1445" s="4"/>
    </row>
    <row r="1446" spans="1:23" ht="12.75" customHeight="1" x14ac:dyDescent="0.4">
      <c r="A1446" s="2">
        <f t="shared" si="383"/>
        <v>8</v>
      </c>
      <c r="B1446" s="63"/>
      <c r="C1446" s="4">
        <v>4.1749999999999998</v>
      </c>
      <c r="D1446" s="3">
        <f t="shared" si="375"/>
        <v>0</v>
      </c>
      <c r="E1446" s="51" t="str">
        <f t="shared" si="376"/>
        <v>N/A</v>
      </c>
      <c r="F1446" s="18" t="str">
        <f t="shared" si="377"/>
        <v>N/A</v>
      </c>
      <c r="G1446" s="4">
        <v>5.4450000000000003</v>
      </c>
      <c r="H1446" s="39">
        <f t="shared" si="378"/>
        <v>0</v>
      </c>
      <c r="I1446" s="52" t="str">
        <f t="shared" si="379"/>
        <v>N/A</v>
      </c>
      <c r="J1446" s="18" t="str">
        <f t="shared" si="380"/>
        <v>N/A</v>
      </c>
      <c r="K1446" s="53" t="str">
        <f t="shared" si="381"/>
        <v>N/A</v>
      </c>
      <c r="L1446" s="2" t="s">
        <v>13</v>
      </c>
      <c r="M1446" s="2"/>
      <c r="N1446" s="3">
        <f t="shared" ref="N1446:O1446" si="386">N1442+N1444</f>
        <v>0</v>
      </c>
      <c r="O1446" s="3">
        <f t="shared" si="386"/>
        <v>0</v>
      </c>
      <c r="P1446" s="59">
        <v>0.49299999999999999</v>
      </c>
      <c r="Q1446" s="59">
        <v>0.70199999999999996</v>
      </c>
      <c r="R1446" s="55">
        <v>0.75</v>
      </c>
      <c r="S1446" s="59">
        <v>0.56699999999999995</v>
      </c>
      <c r="T1446" s="59">
        <v>0.81100000000000005</v>
      </c>
      <c r="U1446" s="55">
        <v>0.87</v>
      </c>
      <c r="V1446" s="4" t="str">
        <f t="shared" si="384"/>
        <v>N/A</v>
      </c>
      <c r="W1446" s="4"/>
    </row>
    <row r="1447" spans="1:23" ht="12.75" customHeight="1" x14ac:dyDescent="0.4">
      <c r="A1447" s="2">
        <f t="shared" si="383"/>
        <v>9</v>
      </c>
      <c r="B1447" s="63"/>
      <c r="C1447" s="4">
        <v>4.1749999999999998</v>
      </c>
      <c r="D1447" s="3">
        <f t="shared" si="375"/>
        <v>0</v>
      </c>
      <c r="E1447" s="51" t="str">
        <f t="shared" si="376"/>
        <v>N/A</v>
      </c>
      <c r="F1447" s="18" t="str">
        <f t="shared" si="377"/>
        <v>N/A</v>
      </c>
      <c r="G1447" s="4">
        <v>6.0750000000000002</v>
      </c>
      <c r="H1447" s="39">
        <f t="shared" si="378"/>
        <v>0</v>
      </c>
      <c r="I1447" s="52" t="str">
        <f t="shared" si="379"/>
        <v>N/A</v>
      </c>
      <c r="J1447" s="18" t="str">
        <f t="shared" si="380"/>
        <v>N/A</v>
      </c>
      <c r="K1447" s="53" t="str">
        <f t="shared" si="381"/>
        <v>N/A</v>
      </c>
      <c r="L1447" s="2"/>
      <c r="M1447" s="2"/>
      <c r="N1447" s="2"/>
      <c r="O1447" s="3"/>
      <c r="P1447" s="59">
        <v>0.49299999999999999</v>
      </c>
      <c r="Q1447" s="59">
        <v>0.70799999999999996</v>
      </c>
      <c r="R1447" s="55">
        <v>0.76</v>
      </c>
      <c r="S1447" s="59">
        <v>0.56699999999999995</v>
      </c>
      <c r="T1447" s="59">
        <v>0.81799999999999995</v>
      </c>
      <c r="U1447" s="55">
        <v>0.88</v>
      </c>
      <c r="V1447" s="4" t="str">
        <f t="shared" si="384"/>
        <v>N/A</v>
      </c>
      <c r="W1447" s="4"/>
    </row>
    <row r="1448" spans="1:23" ht="12.75" customHeight="1" x14ac:dyDescent="0.4">
      <c r="A1448" s="2">
        <f t="shared" si="383"/>
        <v>10</v>
      </c>
      <c r="B1448" s="63"/>
      <c r="C1448" s="4">
        <v>4.1749999999999998</v>
      </c>
      <c r="D1448" s="3">
        <f t="shared" si="375"/>
        <v>0</v>
      </c>
      <c r="E1448" s="51" t="str">
        <f t="shared" si="376"/>
        <v>N/A</v>
      </c>
      <c r="F1448" s="18" t="str">
        <f t="shared" si="377"/>
        <v>N/A</v>
      </c>
      <c r="G1448" s="4">
        <v>6.65</v>
      </c>
      <c r="H1448" s="39">
        <f t="shared" si="378"/>
        <v>0</v>
      </c>
      <c r="I1448" s="52" t="str">
        <f t="shared" si="379"/>
        <v>N/A</v>
      </c>
      <c r="J1448" s="18" t="str">
        <f t="shared" si="380"/>
        <v>N/A</v>
      </c>
      <c r="K1448" s="53" t="str">
        <f t="shared" si="381"/>
        <v>N/A</v>
      </c>
      <c r="L1448" s="2" t="s">
        <v>14</v>
      </c>
      <c r="M1448" s="2"/>
      <c r="N1448" s="2"/>
      <c r="O1448" s="63"/>
      <c r="P1448" s="59">
        <v>0.49299999999999999</v>
      </c>
      <c r="Q1448" s="59">
        <v>0.71299999999999997</v>
      </c>
      <c r="R1448" s="55">
        <v>0.76</v>
      </c>
      <c r="S1448" s="59">
        <v>0.56699999999999995</v>
      </c>
      <c r="T1448" s="59">
        <v>0.82399999999999995</v>
      </c>
      <c r="U1448" s="55">
        <v>0.88</v>
      </c>
      <c r="V1448" s="4" t="str">
        <f t="shared" si="384"/>
        <v>N/A</v>
      </c>
      <c r="W1448" s="4"/>
    </row>
    <row r="1449" spans="1:23" ht="12.75" customHeight="1" x14ac:dyDescent="0.4">
      <c r="A1449" s="2">
        <f t="shared" si="383"/>
        <v>11</v>
      </c>
      <c r="B1449" s="63"/>
      <c r="C1449" s="4">
        <v>4.1749999999999998</v>
      </c>
      <c r="D1449" s="3">
        <f t="shared" si="375"/>
        <v>0</v>
      </c>
      <c r="E1449" s="51" t="str">
        <f t="shared" si="376"/>
        <v>N/A</v>
      </c>
      <c r="F1449" s="18" t="str">
        <f t="shared" si="377"/>
        <v>N/A</v>
      </c>
      <c r="G1449" s="4">
        <v>7.1760000000000002</v>
      </c>
      <c r="H1449" s="39">
        <f t="shared" si="378"/>
        <v>0</v>
      </c>
      <c r="I1449" s="52" t="str">
        <f t="shared" si="379"/>
        <v>N/A</v>
      </c>
      <c r="J1449" s="18" t="str">
        <f t="shared" si="380"/>
        <v>N/A</v>
      </c>
      <c r="K1449" s="53" t="str">
        <f t="shared" si="381"/>
        <v>N/A</v>
      </c>
      <c r="L1449" s="2"/>
      <c r="M1449" s="2"/>
      <c r="N1449" s="2"/>
      <c r="O1449" s="3"/>
      <c r="P1449" s="59">
        <v>0.49299999999999999</v>
      </c>
      <c r="Q1449" s="59">
        <v>0.71699999999999997</v>
      </c>
      <c r="R1449" s="55">
        <v>0.76</v>
      </c>
      <c r="S1449" s="59">
        <v>0.56699999999999995</v>
      </c>
      <c r="T1449" s="59">
        <v>0.82799999999999996</v>
      </c>
      <c r="U1449" s="55">
        <v>0.88</v>
      </c>
      <c r="V1449" s="4" t="str">
        <f t="shared" si="384"/>
        <v>N/A</v>
      </c>
      <c r="W1449" s="4"/>
    </row>
    <row r="1450" spans="1:23" ht="12.75" customHeight="1" x14ac:dyDescent="0.4">
      <c r="A1450" s="2">
        <f t="shared" si="383"/>
        <v>12</v>
      </c>
      <c r="B1450" s="63"/>
      <c r="C1450" s="4">
        <v>4.1749999999999998</v>
      </c>
      <c r="D1450" s="3">
        <f t="shared" si="375"/>
        <v>0</v>
      </c>
      <c r="E1450" s="51" t="str">
        <f t="shared" si="376"/>
        <v>N/A</v>
      </c>
      <c r="F1450" s="18" t="str">
        <f t="shared" si="377"/>
        <v>N/A</v>
      </c>
      <c r="G1450" s="4">
        <v>7.6550000000000002</v>
      </c>
      <c r="H1450" s="39">
        <f t="shared" si="378"/>
        <v>0</v>
      </c>
      <c r="I1450" s="52" t="str">
        <f t="shared" si="379"/>
        <v>N/A</v>
      </c>
      <c r="J1450" s="18" t="str">
        <f t="shared" si="380"/>
        <v>N/A</v>
      </c>
      <c r="K1450" s="53" t="str">
        <f t="shared" si="381"/>
        <v>N/A</v>
      </c>
      <c r="L1450" s="2" t="s">
        <v>29</v>
      </c>
      <c r="M1450" s="2"/>
      <c r="N1450" s="2"/>
      <c r="O1450" s="63"/>
      <c r="P1450" s="59">
        <v>0.49299999999999999</v>
      </c>
      <c r="Q1450" s="59">
        <v>0.72</v>
      </c>
      <c r="R1450" s="55">
        <v>0.77</v>
      </c>
      <c r="S1450" s="59">
        <v>0.56699999999999995</v>
      </c>
      <c r="T1450" s="59">
        <v>0.83099999999999996</v>
      </c>
      <c r="U1450" s="55">
        <v>0.88</v>
      </c>
      <c r="V1450" s="4" t="str">
        <f t="shared" si="384"/>
        <v>N/A</v>
      </c>
      <c r="W1450" s="4"/>
    </row>
    <row r="1451" spans="1:23" ht="12.75" customHeight="1" x14ac:dyDescent="0.4">
      <c r="A1451" s="2">
        <f t="shared" si="383"/>
        <v>13</v>
      </c>
      <c r="B1451" s="63"/>
      <c r="C1451" s="4">
        <v>4.1749999999999998</v>
      </c>
      <c r="D1451" s="3">
        <f t="shared" si="375"/>
        <v>0</v>
      </c>
      <c r="E1451" s="51" t="str">
        <f t="shared" si="376"/>
        <v>N/A</v>
      </c>
      <c r="F1451" s="18" t="str">
        <f t="shared" si="377"/>
        <v>N/A</v>
      </c>
      <c r="G1451" s="4">
        <v>8.093</v>
      </c>
      <c r="H1451" s="39">
        <f t="shared" si="378"/>
        <v>0</v>
      </c>
      <c r="I1451" s="52" t="str">
        <f t="shared" si="379"/>
        <v>N/A</v>
      </c>
      <c r="J1451" s="18" t="str">
        <f t="shared" si="380"/>
        <v>N/A</v>
      </c>
      <c r="K1451" s="53" t="str">
        <f t="shared" si="381"/>
        <v>N/A</v>
      </c>
      <c r="L1451" s="2"/>
      <c r="M1451" s="2"/>
      <c r="N1451" s="2"/>
      <c r="O1451" s="3"/>
      <c r="P1451" s="59">
        <v>0.49299999999999999</v>
      </c>
      <c r="Q1451" s="59">
        <v>0.72299999999999998</v>
      </c>
      <c r="R1451" s="55">
        <v>0.77</v>
      </c>
      <c r="S1451" s="59">
        <v>0.56699999999999995</v>
      </c>
      <c r="T1451" s="59">
        <v>0.83399999999999996</v>
      </c>
      <c r="U1451" s="55">
        <v>0.89</v>
      </c>
      <c r="V1451" s="4" t="str">
        <f t="shared" si="384"/>
        <v>N/A</v>
      </c>
      <c r="W1451" s="4"/>
    </row>
    <row r="1452" spans="1:23" ht="12.75" customHeight="1" x14ac:dyDescent="0.4">
      <c r="A1452" s="2">
        <f t="shared" si="383"/>
        <v>14</v>
      </c>
      <c r="B1452" s="63"/>
      <c r="C1452" s="4">
        <v>4.1749999999999998</v>
      </c>
      <c r="D1452" s="3">
        <f t="shared" si="375"/>
        <v>0</v>
      </c>
      <c r="E1452" s="51" t="str">
        <f t="shared" si="376"/>
        <v>N/A</v>
      </c>
      <c r="F1452" s="18" t="str">
        <f t="shared" si="377"/>
        <v>N/A</v>
      </c>
      <c r="G1452" s="4">
        <v>8.4930000000000003</v>
      </c>
      <c r="H1452" s="39">
        <f t="shared" si="378"/>
        <v>0</v>
      </c>
      <c r="I1452" s="52" t="str">
        <f t="shared" si="379"/>
        <v>N/A</v>
      </c>
      <c r="J1452" s="18" t="str">
        <f t="shared" si="380"/>
        <v>N/A</v>
      </c>
      <c r="K1452" s="53" t="str">
        <f t="shared" si="381"/>
        <v>N/A</v>
      </c>
      <c r="L1452" s="2" t="s">
        <v>15</v>
      </c>
      <c r="M1452" s="2"/>
      <c r="N1452" s="2"/>
      <c r="O1452" s="3">
        <f t="shared" ref="O1452" si="387">O1448+O1450</f>
        <v>0</v>
      </c>
      <c r="P1452" s="59">
        <v>0.49299999999999999</v>
      </c>
      <c r="Q1452" s="59">
        <v>0.72499999999999998</v>
      </c>
      <c r="R1452" s="55">
        <v>0.77</v>
      </c>
      <c r="S1452" s="59">
        <v>0.56699999999999995</v>
      </c>
      <c r="T1452" s="59">
        <v>0.83699999999999997</v>
      </c>
      <c r="U1452" s="55">
        <v>0.89</v>
      </c>
      <c r="V1452" s="4" t="str">
        <f t="shared" si="384"/>
        <v>N/A</v>
      </c>
      <c r="W1452" s="4"/>
    </row>
    <row r="1453" spans="1:23" ht="12.75" customHeight="1" x14ac:dyDescent="0.4">
      <c r="A1453" s="13" t="s">
        <v>84</v>
      </c>
      <c r="B1453" s="63"/>
      <c r="C1453" s="4">
        <v>4.1749999999999998</v>
      </c>
      <c r="D1453" s="3">
        <f t="shared" si="375"/>
        <v>0</v>
      </c>
      <c r="E1453" s="51" t="str">
        <f t="shared" si="376"/>
        <v>N/A</v>
      </c>
      <c r="F1453" s="18" t="str">
        <f t="shared" si="377"/>
        <v>N/A</v>
      </c>
      <c r="G1453" s="4">
        <v>8.6839999999999993</v>
      </c>
      <c r="H1453" s="39">
        <f t="shared" si="378"/>
        <v>0</v>
      </c>
      <c r="I1453" s="52" t="str">
        <f t="shared" si="379"/>
        <v>N/A</v>
      </c>
      <c r="J1453" s="18" t="str">
        <f t="shared" si="380"/>
        <v>N/A</v>
      </c>
      <c r="K1453" s="53" t="str">
        <f t="shared" si="381"/>
        <v>N/A</v>
      </c>
      <c r="L1453" s="2"/>
      <c r="M1453" s="2"/>
      <c r="N1453" s="2"/>
      <c r="O1453" s="2"/>
      <c r="P1453" s="59">
        <v>0.49299999999999999</v>
      </c>
      <c r="Q1453" s="59">
        <v>0.72499999999999998</v>
      </c>
      <c r="R1453" s="55">
        <v>0.77</v>
      </c>
      <c r="S1453" s="59">
        <v>0.56699999999999995</v>
      </c>
      <c r="T1453" s="59">
        <v>0.83799999999999997</v>
      </c>
      <c r="U1453" s="55">
        <v>0.89</v>
      </c>
      <c r="V1453" s="4" t="str">
        <f t="shared" si="384"/>
        <v>N/A</v>
      </c>
      <c r="W1453" s="4"/>
    </row>
    <row r="1454" spans="1:23" s="16" customFormat="1" ht="12.75" customHeight="1" x14ac:dyDescent="0.4">
      <c r="A1454" s="16" t="s">
        <v>3</v>
      </c>
      <c r="B1454" s="16">
        <f t="shared" ref="B1454" si="388">SUM(B1439:B1453)</f>
        <v>0</v>
      </c>
      <c r="D1454" s="16">
        <f t="shared" ref="D1454" si="389">SUM(D1439:D1453)</f>
        <v>0</v>
      </c>
      <c r="F1454" s="16">
        <f t="shared" ref="F1454" si="390">SUM(F1439:F1453)</f>
        <v>0</v>
      </c>
      <c r="H1454" s="40">
        <f t="shared" ref="H1454" si="391">SUM(H1439:H1453)</f>
        <v>0</v>
      </c>
      <c r="J1454" s="16">
        <f t="shared" ref="J1454" si="392">SUM(J1439:J1453)</f>
        <v>0</v>
      </c>
      <c r="K1454" s="41"/>
      <c r="L1454" s="2" t="s">
        <v>16</v>
      </c>
      <c r="M1454" s="2"/>
      <c r="N1454" s="2"/>
      <c r="O1454" s="47">
        <f>ROUND(H1457,Rounding_decimals)</f>
        <v>0</v>
      </c>
      <c r="R1454" s="60"/>
      <c r="U1454" s="60"/>
    </row>
    <row r="1455" spans="1:23" s="5" customFormat="1" ht="12.75" customHeight="1" x14ac:dyDescent="0.4">
      <c r="B1455" s="18"/>
      <c r="C1455" s="17"/>
      <c r="D1455" s="42" t="s">
        <v>52</v>
      </c>
      <c r="F1455" s="43" t="s">
        <v>53</v>
      </c>
      <c r="G1455" s="17"/>
      <c r="H1455" s="17" t="s">
        <v>54</v>
      </c>
      <c r="I1455" s="17"/>
      <c r="J1455" s="43" t="s">
        <v>55</v>
      </c>
      <c r="K1455" s="44"/>
      <c r="L1455" s="2"/>
      <c r="M1455" s="2"/>
      <c r="N1455" s="2"/>
      <c r="O1455" s="48"/>
      <c r="R1455" s="61"/>
      <c r="U1455" s="61"/>
    </row>
    <row r="1456" spans="1:23" ht="12.75" customHeight="1" x14ac:dyDescent="0.4">
      <c r="L1456" s="2" t="s">
        <v>17</v>
      </c>
      <c r="M1456" s="2"/>
      <c r="N1456" s="2"/>
      <c r="O1456" s="47">
        <f>IF(O1446=0,0,O1446/(N1446-O1452))</f>
        <v>0</v>
      </c>
    </row>
    <row r="1457" spans="1:15" ht="12.75" customHeight="1" x14ac:dyDescent="0.4">
      <c r="B1457" s="2"/>
      <c r="C1457" s="3" t="s">
        <v>56</v>
      </c>
      <c r="H1457" s="47">
        <f t="shared" ref="H1457" si="393">IFERROR(IF(F1454+J1454=0,0,(F1454+J1454)/(D1454+H1454)),0)</f>
        <v>0</v>
      </c>
      <c r="L1457" s="2" t="s">
        <v>18</v>
      </c>
      <c r="M1457" s="2"/>
      <c r="N1457" s="2"/>
      <c r="O1457" s="2"/>
    </row>
    <row r="1458" spans="1:15" ht="12.75" customHeight="1" x14ac:dyDescent="0.4">
      <c r="L1458" s="2"/>
      <c r="M1458" s="2"/>
      <c r="N1458" s="2"/>
      <c r="O1458" s="2"/>
    </row>
    <row r="1459" spans="1:15" ht="12.75" customHeight="1" x14ac:dyDescent="0.4">
      <c r="L1459" s="2" t="s">
        <v>19</v>
      </c>
      <c r="M1459" s="2"/>
      <c r="N1459" s="2"/>
      <c r="O1459" s="63"/>
    </row>
    <row r="1460" spans="1:15" ht="12.75" customHeight="1" x14ac:dyDescent="0.4">
      <c r="A1460" s="19" t="s">
        <v>131</v>
      </c>
      <c r="L1460" s="2" t="s">
        <v>32</v>
      </c>
      <c r="M1460" s="2"/>
      <c r="N1460" s="2"/>
      <c r="O1460" s="24" t="str">
        <f>IF(AND(O1456&lt;O1454,O1459&gt;500),"Proceed","Stop")</f>
        <v>Stop</v>
      </c>
    </row>
    <row r="1461" spans="1:15" ht="12.75" customHeight="1" x14ac:dyDescent="0.4">
      <c r="A1461" s="19" t="s">
        <v>71</v>
      </c>
      <c r="L1461" s="2"/>
      <c r="M1461" s="2"/>
      <c r="N1461" s="2"/>
      <c r="O1461" s="2"/>
    </row>
    <row r="1462" spans="1:15" ht="12.75" customHeight="1" x14ac:dyDescent="0.4">
      <c r="A1462" s="19" t="s">
        <v>85</v>
      </c>
      <c r="L1462" s="2" t="s">
        <v>20</v>
      </c>
      <c r="M1462" s="2"/>
      <c r="N1462" s="2"/>
      <c r="O1462" s="45" t="str">
        <f>IF(O1460="Proceed",IF(O1459&gt;9999,0,IF(O1459&gt;4999,0.05,IF(O1459&gt;2499,0.075,IF(O1459&gt;999,0.1,IF(NOT(O1459&lt;500),0.15,"N/A"))))),"N/A")</f>
        <v>N/A</v>
      </c>
    </row>
    <row r="1463" spans="1:15" ht="12.75" customHeight="1" x14ac:dyDescent="0.4">
      <c r="A1463" s="2" t="s">
        <v>40</v>
      </c>
      <c r="L1463" s="2"/>
      <c r="M1463" s="2"/>
      <c r="N1463" s="2"/>
      <c r="O1463" s="2"/>
    </row>
    <row r="1464" spans="1:15" ht="12.75" customHeight="1" x14ac:dyDescent="0.4">
      <c r="A1464" s="19" t="s">
        <v>86</v>
      </c>
      <c r="L1464" s="2" t="s">
        <v>33</v>
      </c>
      <c r="M1464" s="2"/>
      <c r="N1464" s="2"/>
      <c r="O1464" s="27" t="str">
        <f>IFERROR(ROUND(O1456+O1462,Rounding_decimals), "N/A")</f>
        <v>N/A</v>
      </c>
    </row>
    <row r="1465" spans="1:15" ht="12.75" customHeight="1" x14ac:dyDescent="0.4">
      <c r="A1465" s="19" t="s">
        <v>87</v>
      </c>
      <c r="L1465" s="2" t="s">
        <v>34</v>
      </c>
      <c r="M1465" s="2"/>
      <c r="N1465" s="2"/>
      <c r="O1465" s="2"/>
    </row>
    <row r="1466" spans="1:15" ht="12.75" customHeight="1" x14ac:dyDescent="0.4">
      <c r="A1466" s="2" t="s">
        <v>41</v>
      </c>
      <c r="K1466" s="20"/>
      <c r="L1466" s="2" t="s">
        <v>21</v>
      </c>
      <c r="M1466" s="2"/>
      <c r="N1466" s="2"/>
      <c r="O1466" s="2" t="str">
        <f t="shared" ref="O1466" si="394">IF(O1464&lt;O1454,"Proceed","Stop")</f>
        <v>Stop</v>
      </c>
    </row>
    <row r="1467" spans="1:15" ht="12.75" customHeight="1" x14ac:dyDescent="0.4">
      <c r="A1467" s="19" t="s">
        <v>88</v>
      </c>
      <c r="K1467" s="21"/>
      <c r="L1467" s="2"/>
      <c r="M1467" s="2"/>
      <c r="N1467" s="2"/>
      <c r="O1467" s="2"/>
    </row>
    <row r="1468" spans="1:15" ht="12.75" customHeight="1" x14ac:dyDescent="0.4">
      <c r="A1468" s="2" t="s">
        <v>134</v>
      </c>
      <c r="L1468" s="2" t="s">
        <v>22</v>
      </c>
      <c r="M1468" s="2"/>
      <c r="N1468" s="2"/>
      <c r="O1468" s="3" t="str">
        <f t="shared" ref="O1468" si="395">IF(O1466="Proceed",(N1446-O1452)*O1464,"N/A")</f>
        <v>N/A</v>
      </c>
    </row>
    <row r="1469" spans="1:15" ht="12.75" customHeight="1" x14ac:dyDescent="0.4">
      <c r="L1469" s="2" t="s">
        <v>23</v>
      </c>
      <c r="M1469" s="2"/>
      <c r="N1469" s="2"/>
      <c r="O1469" s="2"/>
    </row>
    <row r="1470" spans="1:15" ht="12.75" customHeight="1" x14ac:dyDescent="0.4">
      <c r="L1470" s="2"/>
      <c r="M1470" s="2"/>
      <c r="N1470" s="2"/>
      <c r="O1470" s="2"/>
    </row>
    <row r="1471" spans="1:15" ht="12.75" customHeight="1" x14ac:dyDescent="0.4">
      <c r="L1471" s="2" t="s">
        <v>24</v>
      </c>
      <c r="M1471" s="2"/>
      <c r="N1471" s="2"/>
      <c r="O1471" s="3">
        <f>IFERROR((N1446-O1452)-(O1468/O1454),0)</f>
        <v>0</v>
      </c>
    </row>
    <row r="1472" spans="1:15" ht="12.75" customHeight="1" x14ac:dyDescent="0.4">
      <c r="L1472" s="2" t="s">
        <v>25</v>
      </c>
      <c r="M1472" s="2"/>
      <c r="N1472" s="2"/>
      <c r="O1472" s="2"/>
    </row>
    <row r="1473" spans="12:15" ht="12.75" customHeight="1" x14ac:dyDescent="0.4">
      <c r="L1473" s="2"/>
      <c r="M1473" s="2"/>
      <c r="N1473" s="2"/>
      <c r="O1473" s="2"/>
    </row>
    <row r="1474" spans="12:15" ht="12.75" customHeight="1" x14ac:dyDescent="0.4">
      <c r="L1474" s="2" t="s">
        <v>120</v>
      </c>
      <c r="M1474" s="2"/>
      <c r="N1474" s="2"/>
      <c r="O1474" s="2"/>
    </row>
    <row r="1475" spans="12:15" ht="12.75" customHeight="1" x14ac:dyDescent="0.4">
      <c r="L1475" s="2" t="s">
        <v>121</v>
      </c>
      <c r="M1475" s="2"/>
      <c r="N1475" s="2"/>
      <c r="O1475" s="2"/>
    </row>
    <row r="1476" spans="12:15" ht="12.75" customHeight="1" x14ac:dyDescent="0.4">
      <c r="L1476" s="2"/>
      <c r="M1476" s="2"/>
      <c r="N1476" s="2"/>
      <c r="O1476" s="2"/>
    </row>
    <row r="1477" spans="12:15" ht="12.75" customHeight="1" x14ac:dyDescent="0.4">
      <c r="L1477" s="2"/>
      <c r="O1477" s="2"/>
    </row>
    <row r="1478" spans="12:15" ht="12.75" customHeight="1" x14ac:dyDescent="0.4">
      <c r="L1478" s="2"/>
      <c r="M1478" s="2" t="s">
        <v>26</v>
      </c>
      <c r="N1478" s="2"/>
      <c r="O1478" s="2"/>
    </row>
    <row r="1479" spans="12:15" ht="12.75" customHeight="1" x14ac:dyDescent="0.4">
      <c r="L1479" s="2"/>
      <c r="M1479" s="2"/>
      <c r="N1479" s="2"/>
      <c r="O1479" s="2"/>
    </row>
    <row r="1480" spans="12:15" ht="12.75" customHeight="1" x14ac:dyDescent="0.4">
      <c r="L1480" s="2"/>
      <c r="M1480" s="25" t="s">
        <v>4</v>
      </c>
      <c r="N1480" s="26" t="s">
        <v>8</v>
      </c>
      <c r="O1480" s="2"/>
    </row>
    <row r="1481" spans="12:15" ht="12.75" customHeight="1" x14ac:dyDescent="0.4">
      <c r="L1481" s="2"/>
      <c r="M1481" s="25"/>
      <c r="N1481" s="26"/>
      <c r="O1481" s="2"/>
    </row>
    <row r="1482" spans="12:15" ht="12.75" customHeight="1" x14ac:dyDescent="0.4">
      <c r="L1482" s="2"/>
      <c r="M1482" s="2" t="s">
        <v>36</v>
      </c>
      <c r="N1482" s="27">
        <v>0</v>
      </c>
      <c r="O1482" s="2"/>
    </row>
    <row r="1483" spans="12:15" ht="12.75" customHeight="1" x14ac:dyDescent="0.4">
      <c r="L1483" s="2"/>
      <c r="M1483" s="2" t="s">
        <v>37</v>
      </c>
      <c r="N1483" s="27">
        <v>0.05</v>
      </c>
      <c r="O1483" s="2"/>
    </row>
    <row r="1484" spans="12:15" ht="12.75" customHeight="1" x14ac:dyDescent="0.4">
      <c r="L1484" s="2"/>
      <c r="M1484" s="2" t="s">
        <v>38</v>
      </c>
      <c r="N1484" s="27">
        <v>7.4999999999999997E-2</v>
      </c>
      <c r="O1484" s="2"/>
    </row>
    <row r="1485" spans="12:15" ht="12.75" customHeight="1" x14ac:dyDescent="0.4">
      <c r="L1485" s="2"/>
      <c r="M1485" s="2" t="s">
        <v>39</v>
      </c>
      <c r="N1485" s="27">
        <v>0.1</v>
      </c>
      <c r="O1485" s="2"/>
    </row>
    <row r="1486" spans="12:15" ht="12.75" customHeight="1" x14ac:dyDescent="0.4">
      <c r="L1486" s="2"/>
      <c r="M1486" s="2" t="s">
        <v>5</v>
      </c>
      <c r="N1486" s="27">
        <v>0.15</v>
      </c>
      <c r="O1486" s="2"/>
    </row>
    <row r="1487" spans="12:15" ht="12.75" customHeight="1" x14ac:dyDescent="0.4">
      <c r="L1487" s="2"/>
      <c r="M1487" s="2" t="s">
        <v>35</v>
      </c>
      <c r="N1487" s="27" t="s">
        <v>27</v>
      </c>
      <c r="O1487" s="2"/>
    </row>
    <row r="1488" spans="12:15" ht="12.75" customHeight="1" x14ac:dyDescent="0.4">
      <c r="L1488" s="2"/>
      <c r="M1488" s="2"/>
      <c r="N1488" s="2"/>
      <c r="O1488" s="2"/>
    </row>
    <row r="1489" spans="1:21" ht="12.75" customHeight="1" x14ac:dyDescent="0.4">
      <c r="M1489" s="2"/>
      <c r="N1489" s="2"/>
      <c r="O1489" s="2"/>
    </row>
    <row r="1490" spans="1:21" ht="12.75" customHeight="1" x14ac:dyDescent="0.4">
      <c r="L1490" s="19" t="s">
        <v>131</v>
      </c>
      <c r="M1490" s="2"/>
      <c r="N1490" s="2"/>
      <c r="O1490" s="2"/>
    </row>
    <row r="1491" spans="1:21" ht="12.75" customHeight="1" x14ac:dyDescent="0.4">
      <c r="L1491" s="19" t="s">
        <v>75</v>
      </c>
      <c r="M1491" s="2"/>
      <c r="N1491" s="2"/>
      <c r="O1491" s="2"/>
    </row>
    <row r="1492" spans="1:21" ht="12.75" customHeight="1" x14ac:dyDescent="0.4">
      <c r="L1492" s="19" t="s">
        <v>76</v>
      </c>
      <c r="M1492" s="2"/>
      <c r="N1492" s="2"/>
      <c r="O1492" s="2"/>
    </row>
    <row r="1493" spans="1:21" ht="12.75" customHeight="1" x14ac:dyDescent="0.4">
      <c r="L1493" s="2" t="s">
        <v>77</v>
      </c>
      <c r="M1493" s="2"/>
      <c r="N1493" s="2"/>
      <c r="O1493" s="2"/>
    </row>
    <row r="1494" spans="1:21" ht="12.75" customHeight="1" x14ac:dyDescent="0.4">
      <c r="L1494" s="2" t="s">
        <v>78</v>
      </c>
      <c r="M1494" s="2"/>
      <c r="N1494" s="2"/>
      <c r="O1494" s="20"/>
    </row>
    <row r="1495" spans="1:21" ht="12.75" customHeight="1" x14ac:dyDescent="0.4">
      <c r="L1495" s="2" t="s">
        <v>79</v>
      </c>
      <c r="M1495" s="2"/>
      <c r="N1495" s="2"/>
      <c r="O1495" s="21"/>
    </row>
    <row r="1496" spans="1:21" ht="12.75" customHeight="1" x14ac:dyDescent="0.4">
      <c r="L1496" s="2" t="s">
        <v>80</v>
      </c>
      <c r="M1496" s="2"/>
      <c r="N1496" s="2"/>
      <c r="O1496" s="2"/>
    </row>
    <row r="1497" spans="1:21" ht="12.75" customHeight="1" x14ac:dyDescent="0.4">
      <c r="L1497" s="2"/>
      <c r="M1497" s="2"/>
      <c r="N1497" s="2"/>
      <c r="O1497" s="2"/>
    </row>
    <row r="1498" spans="1:21" ht="12.75" customHeight="1" x14ac:dyDescent="0.4">
      <c r="L1498" s="2"/>
      <c r="M1498" s="2"/>
      <c r="N1498" s="2"/>
      <c r="O1498" s="2"/>
    </row>
    <row r="1499" spans="1:21" ht="12.75" customHeight="1" x14ac:dyDescent="0.4">
      <c r="L1499" s="2"/>
      <c r="M1499" s="2"/>
      <c r="N1499" s="2"/>
      <c r="O1499" s="2"/>
    </row>
    <row r="1500" spans="1:21" s="66" customFormat="1" ht="12.75" customHeight="1" x14ac:dyDescent="0.3">
      <c r="A1500" s="69" t="s">
        <v>137</v>
      </c>
      <c r="B1500" s="70"/>
      <c r="C1500" s="67"/>
      <c r="D1500" s="71"/>
      <c r="F1500" s="72"/>
      <c r="G1500" s="67"/>
      <c r="H1500" s="67"/>
      <c r="I1500" s="67"/>
      <c r="J1500" s="72"/>
      <c r="K1500" s="68"/>
      <c r="L1500" s="69" t="s">
        <v>137</v>
      </c>
      <c r="R1500" s="73"/>
      <c r="U1500" s="73"/>
    </row>
    <row r="1501" spans="1:21" ht="12.75" customHeight="1" x14ac:dyDescent="0.4">
      <c r="A1501" s="2" t="s">
        <v>65</v>
      </c>
      <c r="L1501" s="2" t="s">
        <v>65</v>
      </c>
      <c r="M1501" s="2"/>
      <c r="N1501" s="2"/>
      <c r="O1501" s="2"/>
    </row>
    <row r="1502" spans="1:21" ht="12.75" customHeight="1" x14ac:dyDescent="0.4">
      <c r="A1502" s="1" t="s">
        <v>67</v>
      </c>
      <c r="L1502" s="1" t="s">
        <v>68</v>
      </c>
      <c r="M1502" s="2"/>
      <c r="N1502" s="2"/>
      <c r="O1502" s="2"/>
    </row>
    <row r="1503" spans="1:21" ht="12.75" customHeight="1" x14ac:dyDescent="0.4">
      <c r="A1503" s="1" t="str">
        <f>Summary!A1520&amp;" "&amp;Summary!B1520</f>
        <v xml:space="preserve"> </v>
      </c>
      <c r="L1503" s="1" t="str">
        <f>Summary!A1520&amp;" "&amp;Summary!B1520</f>
        <v xml:space="preserve"> </v>
      </c>
      <c r="M1503" s="2"/>
      <c r="N1503" s="2"/>
      <c r="O1503" s="2"/>
    </row>
    <row r="1504" spans="1:21" ht="12.75" customHeight="1" x14ac:dyDescent="0.4">
      <c r="L1504" s="2"/>
      <c r="M1504" s="2"/>
      <c r="N1504" s="2"/>
      <c r="O1504" s="2"/>
    </row>
    <row r="1505" spans="1:23" ht="12.75" customHeight="1" x14ac:dyDescent="0.4">
      <c r="L1505" s="2"/>
      <c r="M1505" s="2"/>
      <c r="N1505" s="2"/>
      <c r="O1505" s="2"/>
    </row>
    <row r="1506" spans="1:23" ht="12.75" customHeight="1" x14ac:dyDescent="0.4">
      <c r="A1506" s="6" t="s">
        <v>11</v>
      </c>
      <c r="B1506" s="14">
        <f>Summary!$B$6</f>
        <v>0</v>
      </c>
      <c r="C1506" s="2"/>
      <c r="E1506" s="6"/>
      <c r="F1506" s="2"/>
      <c r="L1506" s="6" t="s">
        <v>11</v>
      </c>
      <c r="M1506" s="14">
        <f>Summary!$B$6</f>
        <v>0</v>
      </c>
      <c r="N1506" s="5"/>
      <c r="O1506" s="5"/>
    </row>
    <row r="1507" spans="1:23" ht="12.75" customHeight="1" x14ac:dyDescent="0.4">
      <c r="A1507" s="6" t="s">
        <v>6</v>
      </c>
      <c r="B1507" s="22">
        <f>Summary!$B$7</f>
        <v>0</v>
      </c>
      <c r="C1507" s="2"/>
      <c r="E1507" s="6"/>
      <c r="F1507" s="4"/>
      <c r="I1507" s="6"/>
      <c r="K1507" s="7"/>
      <c r="L1507" s="6" t="s">
        <v>6</v>
      </c>
      <c r="M1507" s="22">
        <f>Summary!$B$7</f>
        <v>0</v>
      </c>
      <c r="N1507" s="5"/>
      <c r="O1507" s="5"/>
    </row>
    <row r="1508" spans="1:23" ht="12.75" customHeight="1" x14ac:dyDescent="0.4">
      <c r="A1508" s="2" t="s">
        <v>69</v>
      </c>
      <c r="B1508" s="62" t="s">
        <v>125</v>
      </c>
      <c r="C1508" s="2"/>
      <c r="F1508" s="3"/>
      <c r="I1508" s="6"/>
      <c r="L1508" s="2" t="s">
        <v>69</v>
      </c>
      <c r="M1508" s="4" t="str">
        <f>Refunds!B1508</f>
        <v>N/A</v>
      </c>
      <c r="N1508" s="5"/>
      <c r="O1508" s="5"/>
    </row>
    <row r="1509" spans="1:23" ht="12.75" customHeight="1" x14ac:dyDescent="0.4">
      <c r="A1509" s="6" t="s">
        <v>70</v>
      </c>
      <c r="B1509" s="62" t="s">
        <v>125</v>
      </c>
      <c r="C1509" s="2"/>
      <c r="F1509" s="3"/>
      <c r="G1509" s="2"/>
      <c r="H1509" s="2"/>
      <c r="I1509" s="7"/>
      <c r="J1509" s="7"/>
      <c r="K1509" s="7"/>
      <c r="L1509" s="6" t="s">
        <v>70</v>
      </c>
      <c r="M1509" s="22" t="str">
        <f>Refunds!B1509</f>
        <v>N/A</v>
      </c>
      <c r="N1509" s="5"/>
      <c r="O1509" s="5"/>
    </row>
    <row r="1510" spans="1:23" ht="12.75" customHeight="1" x14ac:dyDescent="0.4">
      <c r="A1510" s="2" t="s">
        <v>148</v>
      </c>
      <c r="B1510" s="62"/>
      <c r="J1510" s="4"/>
      <c r="L1510" s="6" t="s">
        <v>148</v>
      </c>
      <c r="M1510" s="22">
        <f>B1510</f>
        <v>0</v>
      </c>
      <c r="N1510" s="5"/>
      <c r="O1510" s="5"/>
    </row>
    <row r="1511" spans="1:23" ht="12.75" customHeight="1" x14ac:dyDescent="0.4">
      <c r="J1511" s="4"/>
      <c r="L1511" s="2"/>
      <c r="M1511" s="2"/>
      <c r="N1511" s="2"/>
      <c r="O1511" s="2"/>
    </row>
    <row r="1512" spans="1:23" s="23" customFormat="1" ht="52.5" x14ac:dyDescent="0.4">
      <c r="A1512" s="23" t="s">
        <v>81</v>
      </c>
      <c r="B1512" s="29" t="s">
        <v>82</v>
      </c>
      <c r="C1512" s="30" t="s">
        <v>44</v>
      </c>
      <c r="D1512" s="31" t="s">
        <v>48</v>
      </c>
      <c r="E1512" s="23" t="s">
        <v>45</v>
      </c>
      <c r="F1512" s="32" t="s">
        <v>49</v>
      </c>
      <c r="G1512" s="30" t="s">
        <v>46</v>
      </c>
      <c r="H1512" s="30" t="s">
        <v>50</v>
      </c>
      <c r="I1512" s="30" t="s">
        <v>47</v>
      </c>
      <c r="J1512" s="32" t="s">
        <v>51</v>
      </c>
      <c r="K1512" s="33" t="s">
        <v>83</v>
      </c>
      <c r="L1512" s="5"/>
      <c r="M1512" s="5"/>
      <c r="N1512" s="23" t="s">
        <v>72</v>
      </c>
      <c r="O1512" s="23" t="s">
        <v>73</v>
      </c>
      <c r="P1512" s="56" t="s">
        <v>57</v>
      </c>
      <c r="Q1512" s="56" t="s">
        <v>58</v>
      </c>
      <c r="R1512" s="57" t="s">
        <v>59</v>
      </c>
      <c r="S1512" s="56" t="s">
        <v>60</v>
      </c>
      <c r="T1512" s="56" t="s">
        <v>61</v>
      </c>
      <c r="U1512" s="57" t="s">
        <v>62</v>
      </c>
      <c r="V1512" s="23" t="s">
        <v>126</v>
      </c>
    </row>
    <row r="1513" spans="1:23" s="26" customFormat="1" ht="12.75" customHeight="1" x14ac:dyDescent="0.4">
      <c r="B1513" s="34"/>
      <c r="C1513" s="35"/>
      <c r="D1513" s="36"/>
      <c r="F1513" s="37"/>
      <c r="G1513" s="35"/>
      <c r="H1513" s="35"/>
      <c r="I1513" s="35"/>
      <c r="J1513" s="37"/>
      <c r="K1513" s="38"/>
      <c r="L1513" s="2"/>
      <c r="M1513" s="2"/>
      <c r="N1513" s="2"/>
      <c r="O1513" s="2"/>
      <c r="R1513" s="58"/>
      <c r="U1513" s="58"/>
    </row>
    <row r="1514" spans="1:23" ht="12.75" customHeight="1" x14ac:dyDescent="0.4">
      <c r="A1514" s="2">
        <v>1</v>
      </c>
      <c r="B1514" s="63"/>
      <c r="C1514" s="4">
        <v>2.77</v>
      </c>
      <c r="D1514" s="3">
        <f t="shared" ref="D1514:D1528" si="396">B1514*C1514</f>
        <v>0</v>
      </c>
      <c r="E1514" s="51" t="str">
        <f t="shared" ref="E1514:E1528" si="397">IF(OR(V1514="Individual",V1514="Individual Select",V1514="Group Mass-Marketed",V1514="Group Select Mass-Marketed"),P1514,IF(OR(V1514="Group",V1514="Group Select"),S1514,"N/A"))</f>
        <v>N/A</v>
      </c>
      <c r="F1514" s="18" t="str">
        <f t="shared" ref="F1514:F1528" si="398">IFERROR(D1514*E1514,"N/A")</f>
        <v>N/A</v>
      </c>
      <c r="G1514" s="4">
        <v>0</v>
      </c>
      <c r="H1514" s="39">
        <f t="shared" ref="H1514:H1528" si="399">B1514*G1514</f>
        <v>0</v>
      </c>
      <c r="I1514" s="52" t="str">
        <f t="shared" ref="I1514:I1528" si="400">IF(OR(V1514="Individual",V1514="Individual Select",V1514="Group Mass-Marketed",V1514="Group Select Mass-Marketed"),Q1514,IF(OR(V1514="Group",V1514="Group Select"),T1514,"N/A"))</f>
        <v>N/A</v>
      </c>
      <c r="J1514" s="18" t="str">
        <f t="shared" ref="J1514:J1528" si="401">IFERROR(H1514*I1514, "N/A")</f>
        <v>N/A</v>
      </c>
      <c r="K1514" s="53" t="str">
        <f t="shared" ref="K1514:K1528" si="402">IF(OR(V1514="Individual",V1514="Individual Select",V1514="Group Mass-Marketed",V1514="Group Select Mass-Marketed"),R1514,IF(OR(V1514="Group",V1514="Group Select"),U1514,"N/A"))</f>
        <v>N/A</v>
      </c>
      <c r="L1514" s="2" t="s">
        <v>12</v>
      </c>
      <c r="M1514" s="2"/>
      <c r="N1514" s="2"/>
      <c r="O1514" s="2"/>
      <c r="P1514" s="59">
        <v>0.442</v>
      </c>
      <c r="Q1514" s="59">
        <v>0</v>
      </c>
      <c r="R1514" s="55">
        <v>0.4</v>
      </c>
      <c r="S1514" s="59">
        <v>0.50700000000000001</v>
      </c>
      <c r="T1514" s="59">
        <v>0</v>
      </c>
      <c r="U1514" s="55">
        <v>0.46</v>
      </c>
      <c r="V1514" s="4" t="str">
        <f t="shared" ref="V1514" si="403">B1508</f>
        <v>N/A</v>
      </c>
      <c r="W1514" s="4"/>
    </row>
    <row r="1515" spans="1:23" ht="12.75" customHeight="1" x14ac:dyDescent="0.4">
      <c r="A1515" s="2">
        <f t="shared" ref="A1515:A1527" si="404">A1514+1</f>
        <v>2</v>
      </c>
      <c r="B1515" s="63"/>
      <c r="C1515" s="4">
        <v>4.1749999999999998</v>
      </c>
      <c r="D1515" s="3">
        <f t="shared" si="396"/>
        <v>0</v>
      </c>
      <c r="E1515" s="51" t="str">
        <f t="shared" si="397"/>
        <v>N/A</v>
      </c>
      <c r="F1515" s="18" t="str">
        <f t="shared" si="398"/>
        <v>N/A</v>
      </c>
      <c r="G1515" s="4">
        <v>0</v>
      </c>
      <c r="H1515" s="39">
        <f t="shared" si="399"/>
        <v>0</v>
      </c>
      <c r="I1515" s="52" t="str">
        <f t="shared" si="400"/>
        <v>N/A</v>
      </c>
      <c r="J1515" s="18" t="str">
        <f t="shared" si="401"/>
        <v>N/A</v>
      </c>
      <c r="K1515" s="53" t="str">
        <f t="shared" si="402"/>
        <v>N/A</v>
      </c>
      <c r="L1515" s="2" t="s">
        <v>28</v>
      </c>
      <c r="M1515" s="2"/>
      <c r="N1515" s="63"/>
      <c r="O1515" s="63"/>
      <c r="P1515" s="59">
        <v>0.49299999999999999</v>
      </c>
      <c r="Q1515" s="59">
        <v>0</v>
      </c>
      <c r="R1515" s="55">
        <v>0.55000000000000004</v>
      </c>
      <c r="S1515" s="59">
        <v>0.56699999999999995</v>
      </c>
      <c r="T1515" s="59">
        <v>0</v>
      </c>
      <c r="U1515" s="55">
        <v>0.63</v>
      </c>
      <c r="V1515" s="4" t="str">
        <f t="shared" ref="V1515:V1528" si="405">V1514</f>
        <v>N/A</v>
      </c>
      <c r="W1515" s="4"/>
    </row>
    <row r="1516" spans="1:23" ht="12.75" customHeight="1" x14ac:dyDescent="0.4">
      <c r="A1516" s="2">
        <f t="shared" si="404"/>
        <v>3</v>
      </c>
      <c r="B1516" s="63"/>
      <c r="C1516" s="4">
        <v>4.1749999999999998</v>
      </c>
      <c r="D1516" s="3">
        <f t="shared" si="396"/>
        <v>0</v>
      </c>
      <c r="E1516" s="51" t="str">
        <f t="shared" si="397"/>
        <v>N/A</v>
      </c>
      <c r="F1516" s="18" t="str">
        <f t="shared" si="398"/>
        <v>N/A</v>
      </c>
      <c r="G1516" s="4">
        <v>1.194</v>
      </c>
      <c r="H1516" s="39">
        <f t="shared" si="399"/>
        <v>0</v>
      </c>
      <c r="I1516" s="52" t="str">
        <f t="shared" si="400"/>
        <v>N/A</v>
      </c>
      <c r="J1516" s="18" t="str">
        <f t="shared" si="401"/>
        <v>N/A</v>
      </c>
      <c r="K1516" s="53" t="str">
        <f t="shared" si="402"/>
        <v>N/A</v>
      </c>
      <c r="L1516" s="2" t="s">
        <v>74</v>
      </c>
      <c r="M1516" s="2"/>
      <c r="N1516" s="63"/>
      <c r="O1516" s="63"/>
      <c r="P1516" s="59">
        <v>0.49299999999999999</v>
      </c>
      <c r="Q1516" s="59">
        <v>0.65900000000000003</v>
      </c>
      <c r="R1516" s="55">
        <v>0.65</v>
      </c>
      <c r="S1516" s="59">
        <v>0.56699999999999995</v>
      </c>
      <c r="T1516" s="59">
        <v>0.75900000000000001</v>
      </c>
      <c r="U1516" s="55">
        <v>0.75</v>
      </c>
      <c r="V1516" s="4" t="str">
        <f t="shared" si="405"/>
        <v>N/A</v>
      </c>
      <c r="W1516" s="4"/>
    </row>
    <row r="1517" spans="1:23" ht="12.75" customHeight="1" x14ac:dyDescent="0.4">
      <c r="A1517" s="2">
        <f t="shared" si="404"/>
        <v>4</v>
      </c>
      <c r="B1517" s="63"/>
      <c r="C1517" s="4">
        <v>4.1749999999999998</v>
      </c>
      <c r="D1517" s="3">
        <f t="shared" si="396"/>
        <v>0</v>
      </c>
      <c r="E1517" s="51" t="str">
        <f t="shared" si="397"/>
        <v>N/A</v>
      </c>
      <c r="F1517" s="18" t="str">
        <f t="shared" si="398"/>
        <v>N/A</v>
      </c>
      <c r="G1517" s="4">
        <v>2.2450000000000001</v>
      </c>
      <c r="H1517" s="39">
        <f t="shared" si="399"/>
        <v>0</v>
      </c>
      <c r="I1517" s="52" t="str">
        <f t="shared" si="400"/>
        <v>N/A</v>
      </c>
      <c r="J1517" s="18" t="str">
        <f t="shared" si="401"/>
        <v>N/A</v>
      </c>
      <c r="K1517" s="53" t="str">
        <f t="shared" si="402"/>
        <v>N/A</v>
      </c>
      <c r="L1517" s="2" t="s">
        <v>31</v>
      </c>
      <c r="M1517" s="2"/>
      <c r="N1517" s="3">
        <f t="shared" ref="N1517:O1517" si="406">N1515-N1516</f>
        <v>0</v>
      </c>
      <c r="O1517" s="3">
        <f t="shared" si="406"/>
        <v>0</v>
      </c>
      <c r="P1517" s="59">
        <v>0.49299999999999999</v>
      </c>
      <c r="Q1517" s="59">
        <v>0.66900000000000004</v>
      </c>
      <c r="R1517" s="55">
        <v>0.67</v>
      </c>
      <c r="S1517" s="59">
        <v>0.56699999999999995</v>
      </c>
      <c r="T1517" s="59">
        <v>0.77100000000000002</v>
      </c>
      <c r="U1517" s="55">
        <v>0.77</v>
      </c>
      <c r="V1517" s="4" t="str">
        <f t="shared" si="405"/>
        <v>N/A</v>
      </c>
      <c r="W1517" s="4"/>
    </row>
    <row r="1518" spans="1:23" ht="12.75" customHeight="1" x14ac:dyDescent="0.4">
      <c r="A1518" s="2">
        <f t="shared" si="404"/>
        <v>5</v>
      </c>
      <c r="B1518" s="63"/>
      <c r="C1518" s="4">
        <v>4.1749999999999998</v>
      </c>
      <c r="D1518" s="3">
        <f t="shared" si="396"/>
        <v>0</v>
      </c>
      <c r="E1518" s="51" t="str">
        <f t="shared" si="397"/>
        <v>N/A</v>
      </c>
      <c r="F1518" s="18" t="str">
        <f t="shared" si="398"/>
        <v>N/A</v>
      </c>
      <c r="G1518" s="4">
        <v>3.17</v>
      </c>
      <c r="H1518" s="39">
        <f t="shared" si="399"/>
        <v>0</v>
      </c>
      <c r="I1518" s="52" t="str">
        <f t="shared" si="400"/>
        <v>N/A</v>
      </c>
      <c r="J1518" s="18" t="str">
        <f t="shared" si="401"/>
        <v>N/A</v>
      </c>
      <c r="K1518" s="53" t="str">
        <f t="shared" si="402"/>
        <v>N/A</v>
      </c>
      <c r="L1518" s="2"/>
      <c r="M1518" s="2"/>
      <c r="N1518" s="3"/>
      <c r="O1518" s="3"/>
      <c r="P1518" s="59">
        <v>0.49299999999999999</v>
      </c>
      <c r="Q1518" s="59">
        <v>0.67800000000000005</v>
      </c>
      <c r="R1518" s="55">
        <v>0.69</v>
      </c>
      <c r="S1518" s="59">
        <v>0.56699999999999995</v>
      </c>
      <c r="T1518" s="59">
        <v>0.78200000000000003</v>
      </c>
      <c r="U1518" s="55">
        <v>0.8</v>
      </c>
      <c r="V1518" s="4" t="str">
        <f t="shared" si="405"/>
        <v>N/A</v>
      </c>
      <c r="W1518" s="4"/>
    </row>
    <row r="1519" spans="1:23" ht="12.75" customHeight="1" x14ac:dyDescent="0.4">
      <c r="A1519" s="2">
        <f t="shared" si="404"/>
        <v>6</v>
      </c>
      <c r="B1519" s="63"/>
      <c r="C1519" s="4">
        <v>4.1749999999999998</v>
      </c>
      <c r="D1519" s="3">
        <f t="shared" si="396"/>
        <v>0</v>
      </c>
      <c r="E1519" s="51" t="str">
        <f t="shared" si="397"/>
        <v>N/A</v>
      </c>
      <c r="F1519" s="18" t="str">
        <f t="shared" si="398"/>
        <v>N/A</v>
      </c>
      <c r="G1519" s="4">
        <v>3.9980000000000002</v>
      </c>
      <c r="H1519" s="39">
        <f t="shared" si="399"/>
        <v>0</v>
      </c>
      <c r="I1519" s="52" t="str">
        <f t="shared" si="400"/>
        <v>N/A</v>
      </c>
      <c r="J1519" s="18" t="str">
        <f t="shared" si="401"/>
        <v>N/A</v>
      </c>
      <c r="K1519" s="53" t="str">
        <f t="shared" si="402"/>
        <v>N/A</v>
      </c>
      <c r="L1519" s="2" t="s">
        <v>30</v>
      </c>
      <c r="M1519" s="2"/>
      <c r="N1519" s="63"/>
      <c r="O1519" s="63"/>
      <c r="P1519" s="59">
        <v>0.49299999999999999</v>
      </c>
      <c r="Q1519" s="59">
        <v>0.68600000000000005</v>
      </c>
      <c r="R1519" s="55">
        <v>0.71</v>
      </c>
      <c r="S1519" s="59">
        <v>0.56699999999999995</v>
      </c>
      <c r="T1519" s="59">
        <v>0.79200000000000004</v>
      </c>
      <c r="U1519" s="55">
        <v>0.82</v>
      </c>
      <c r="V1519" s="4" t="str">
        <f t="shared" si="405"/>
        <v>N/A</v>
      </c>
      <c r="W1519" s="4"/>
    </row>
    <row r="1520" spans="1:23" ht="12.75" customHeight="1" x14ac:dyDescent="0.4">
      <c r="A1520" s="2">
        <f t="shared" si="404"/>
        <v>7</v>
      </c>
      <c r="B1520" s="63"/>
      <c r="C1520" s="4">
        <v>4.1749999999999998</v>
      </c>
      <c r="D1520" s="3">
        <f t="shared" si="396"/>
        <v>0</v>
      </c>
      <c r="E1520" s="51" t="str">
        <f t="shared" si="397"/>
        <v>N/A</v>
      </c>
      <c r="F1520" s="18" t="str">
        <f t="shared" si="398"/>
        <v>N/A</v>
      </c>
      <c r="G1520" s="4">
        <v>4.7539999999999996</v>
      </c>
      <c r="H1520" s="39">
        <f t="shared" si="399"/>
        <v>0</v>
      </c>
      <c r="I1520" s="52" t="str">
        <f t="shared" si="400"/>
        <v>N/A</v>
      </c>
      <c r="J1520" s="18" t="str">
        <f t="shared" si="401"/>
        <v>N/A</v>
      </c>
      <c r="K1520" s="53" t="str">
        <f t="shared" si="402"/>
        <v>N/A</v>
      </c>
      <c r="L1520" s="2"/>
      <c r="M1520" s="2"/>
      <c r="N1520" s="3"/>
      <c r="O1520" s="3"/>
      <c r="P1520" s="59">
        <v>0.49299999999999999</v>
      </c>
      <c r="Q1520" s="59">
        <v>0.69499999999999995</v>
      </c>
      <c r="R1520" s="55">
        <v>0.73</v>
      </c>
      <c r="S1520" s="59">
        <v>0.56699999999999995</v>
      </c>
      <c r="T1520" s="59">
        <v>0.80200000000000005</v>
      </c>
      <c r="U1520" s="55">
        <v>0.84</v>
      </c>
      <c r="V1520" s="4" t="str">
        <f t="shared" si="405"/>
        <v>N/A</v>
      </c>
      <c r="W1520" s="4"/>
    </row>
    <row r="1521" spans="1:23" ht="12.75" customHeight="1" x14ac:dyDescent="0.4">
      <c r="A1521" s="2">
        <f t="shared" si="404"/>
        <v>8</v>
      </c>
      <c r="B1521" s="63"/>
      <c r="C1521" s="4">
        <v>4.1749999999999998</v>
      </c>
      <c r="D1521" s="3">
        <f t="shared" si="396"/>
        <v>0</v>
      </c>
      <c r="E1521" s="51" t="str">
        <f t="shared" si="397"/>
        <v>N/A</v>
      </c>
      <c r="F1521" s="18" t="str">
        <f t="shared" si="398"/>
        <v>N/A</v>
      </c>
      <c r="G1521" s="4">
        <v>5.4450000000000003</v>
      </c>
      <c r="H1521" s="39">
        <f t="shared" si="399"/>
        <v>0</v>
      </c>
      <c r="I1521" s="52" t="str">
        <f t="shared" si="400"/>
        <v>N/A</v>
      </c>
      <c r="J1521" s="18" t="str">
        <f t="shared" si="401"/>
        <v>N/A</v>
      </c>
      <c r="K1521" s="53" t="str">
        <f t="shared" si="402"/>
        <v>N/A</v>
      </c>
      <c r="L1521" s="2" t="s">
        <v>13</v>
      </c>
      <c r="M1521" s="2"/>
      <c r="N1521" s="3">
        <f t="shared" ref="N1521:O1521" si="407">N1517+N1519</f>
        <v>0</v>
      </c>
      <c r="O1521" s="3">
        <f t="shared" si="407"/>
        <v>0</v>
      </c>
      <c r="P1521" s="59">
        <v>0.49299999999999999</v>
      </c>
      <c r="Q1521" s="59">
        <v>0.70199999999999996</v>
      </c>
      <c r="R1521" s="55">
        <v>0.75</v>
      </c>
      <c r="S1521" s="59">
        <v>0.56699999999999995</v>
      </c>
      <c r="T1521" s="59">
        <v>0.81100000000000005</v>
      </c>
      <c r="U1521" s="55">
        <v>0.87</v>
      </c>
      <c r="V1521" s="4" t="str">
        <f t="shared" si="405"/>
        <v>N/A</v>
      </c>
      <c r="W1521" s="4"/>
    </row>
    <row r="1522" spans="1:23" ht="12.75" customHeight="1" x14ac:dyDescent="0.4">
      <c r="A1522" s="2">
        <f t="shared" si="404"/>
        <v>9</v>
      </c>
      <c r="B1522" s="63"/>
      <c r="C1522" s="4">
        <v>4.1749999999999998</v>
      </c>
      <c r="D1522" s="3">
        <f t="shared" si="396"/>
        <v>0</v>
      </c>
      <c r="E1522" s="51" t="str">
        <f t="shared" si="397"/>
        <v>N/A</v>
      </c>
      <c r="F1522" s="18" t="str">
        <f t="shared" si="398"/>
        <v>N/A</v>
      </c>
      <c r="G1522" s="4">
        <v>6.0750000000000002</v>
      </c>
      <c r="H1522" s="39">
        <f t="shared" si="399"/>
        <v>0</v>
      </c>
      <c r="I1522" s="52" t="str">
        <f t="shared" si="400"/>
        <v>N/A</v>
      </c>
      <c r="J1522" s="18" t="str">
        <f t="shared" si="401"/>
        <v>N/A</v>
      </c>
      <c r="K1522" s="53" t="str">
        <f t="shared" si="402"/>
        <v>N/A</v>
      </c>
      <c r="L1522" s="2"/>
      <c r="M1522" s="2"/>
      <c r="N1522" s="2"/>
      <c r="O1522" s="3"/>
      <c r="P1522" s="59">
        <v>0.49299999999999999</v>
      </c>
      <c r="Q1522" s="59">
        <v>0.70799999999999996</v>
      </c>
      <c r="R1522" s="55">
        <v>0.76</v>
      </c>
      <c r="S1522" s="59">
        <v>0.56699999999999995</v>
      </c>
      <c r="T1522" s="59">
        <v>0.81799999999999995</v>
      </c>
      <c r="U1522" s="55">
        <v>0.88</v>
      </c>
      <c r="V1522" s="4" t="str">
        <f t="shared" si="405"/>
        <v>N/A</v>
      </c>
      <c r="W1522" s="4"/>
    </row>
    <row r="1523" spans="1:23" ht="12.75" customHeight="1" x14ac:dyDescent="0.4">
      <c r="A1523" s="2">
        <f t="shared" si="404"/>
        <v>10</v>
      </c>
      <c r="B1523" s="63"/>
      <c r="C1523" s="4">
        <v>4.1749999999999998</v>
      </c>
      <c r="D1523" s="3">
        <f t="shared" si="396"/>
        <v>0</v>
      </c>
      <c r="E1523" s="51" t="str">
        <f t="shared" si="397"/>
        <v>N/A</v>
      </c>
      <c r="F1523" s="18" t="str">
        <f t="shared" si="398"/>
        <v>N/A</v>
      </c>
      <c r="G1523" s="4">
        <v>6.65</v>
      </c>
      <c r="H1523" s="39">
        <f t="shared" si="399"/>
        <v>0</v>
      </c>
      <c r="I1523" s="52" t="str">
        <f t="shared" si="400"/>
        <v>N/A</v>
      </c>
      <c r="J1523" s="18" t="str">
        <f t="shared" si="401"/>
        <v>N/A</v>
      </c>
      <c r="K1523" s="53" t="str">
        <f t="shared" si="402"/>
        <v>N/A</v>
      </c>
      <c r="L1523" s="2" t="s">
        <v>14</v>
      </c>
      <c r="M1523" s="2"/>
      <c r="N1523" s="2"/>
      <c r="O1523" s="63"/>
      <c r="P1523" s="59">
        <v>0.49299999999999999</v>
      </c>
      <c r="Q1523" s="59">
        <v>0.71299999999999997</v>
      </c>
      <c r="R1523" s="55">
        <v>0.76</v>
      </c>
      <c r="S1523" s="59">
        <v>0.56699999999999995</v>
      </c>
      <c r="T1523" s="59">
        <v>0.82399999999999995</v>
      </c>
      <c r="U1523" s="55">
        <v>0.88</v>
      </c>
      <c r="V1523" s="4" t="str">
        <f t="shared" si="405"/>
        <v>N/A</v>
      </c>
      <c r="W1523" s="4"/>
    </row>
    <row r="1524" spans="1:23" ht="12.75" customHeight="1" x14ac:dyDescent="0.4">
      <c r="A1524" s="2">
        <f t="shared" si="404"/>
        <v>11</v>
      </c>
      <c r="B1524" s="63"/>
      <c r="C1524" s="4">
        <v>4.1749999999999998</v>
      </c>
      <c r="D1524" s="3">
        <f t="shared" si="396"/>
        <v>0</v>
      </c>
      <c r="E1524" s="51" t="str">
        <f t="shared" si="397"/>
        <v>N/A</v>
      </c>
      <c r="F1524" s="18" t="str">
        <f t="shared" si="398"/>
        <v>N/A</v>
      </c>
      <c r="G1524" s="4">
        <v>7.1760000000000002</v>
      </c>
      <c r="H1524" s="39">
        <f t="shared" si="399"/>
        <v>0</v>
      </c>
      <c r="I1524" s="52" t="str">
        <f t="shared" si="400"/>
        <v>N/A</v>
      </c>
      <c r="J1524" s="18" t="str">
        <f t="shared" si="401"/>
        <v>N/A</v>
      </c>
      <c r="K1524" s="53" t="str">
        <f t="shared" si="402"/>
        <v>N/A</v>
      </c>
      <c r="L1524" s="2"/>
      <c r="M1524" s="2"/>
      <c r="N1524" s="2"/>
      <c r="O1524" s="3"/>
      <c r="P1524" s="59">
        <v>0.49299999999999999</v>
      </c>
      <c r="Q1524" s="59">
        <v>0.71699999999999997</v>
      </c>
      <c r="R1524" s="55">
        <v>0.76</v>
      </c>
      <c r="S1524" s="59">
        <v>0.56699999999999995</v>
      </c>
      <c r="T1524" s="59">
        <v>0.82799999999999996</v>
      </c>
      <c r="U1524" s="55">
        <v>0.88</v>
      </c>
      <c r="V1524" s="4" t="str">
        <f t="shared" si="405"/>
        <v>N/A</v>
      </c>
      <c r="W1524" s="4"/>
    </row>
    <row r="1525" spans="1:23" ht="12.75" customHeight="1" x14ac:dyDescent="0.4">
      <c r="A1525" s="2">
        <f t="shared" si="404"/>
        <v>12</v>
      </c>
      <c r="B1525" s="63"/>
      <c r="C1525" s="4">
        <v>4.1749999999999998</v>
      </c>
      <c r="D1525" s="3">
        <f t="shared" si="396"/>
        <v>0</v>
      </c>
      <c r="E1525" s="51" t="str">
        <f t="shared" si="397"/>
        <v>N/A</v>
      </c>
      <c r="F1525" s="18" t="str">
        <f t="shared" si="398"/>
        <v>N/A</v>
      </c>
      <c r="G1525" s="4">
        <v>7.6550000000000002</v>
      </c>
      <c r="H1525" s="39">
        <f t="shared" si="399"/>
        <v>0</v>
      </c>
      <c r="I1525" s="52" t="str">
        <f t="shared" si="400"/>
        <v>N/A</v>
      </c>
      <c r="J1525" s="18" t="str">
        <f t="shared" si="401"/>
        <v>N/A</v>
      </c>
      <c r="K1525" s="53" t="str">
        <f t="shared" si="402"/>
        <v>N/A</v>
      </c>
      <c r="L1525" s="2" t="s">
        <v>29</v>
      </c>
      <c r="M1525" s="2"/>
      <c r="N1525" s="2"/>
      <c r="O1525" s="63"/>
      <c r="P1525" s="59">
        <v>0.49299999999999999</v>
      </c>
      <c r="Q1525" s="59">
        <v>0.72</v>
      </c>
      <c r="R1525" s="55">
        <v>0.77</v>
      </c>
      <c r="S1525" s="59">
        <v>0.56699999999999995</v>
      </c>
      <c r="T1525" s="59">
        <v>0.83099999999999996</v>
      </c>
      <c r="U1525" s="55">
        <v>0.88</v>
      </c>
      <c r="V1525" s="4" t="str">
        <f t="shared" si="405"/>
        <v>N/A</v>
      </c>
      <c r="W1525" s="4"/>
    </row>
    <row r="1526" spans="1:23" ht="12.75" customHeight="1" x14ac:dyDescent="0.4">
      <c r="A1526" s="2">
        <f t="shared" si="404"/>
        <v>13</v>
      </c>
      <c r="B1526" s="63"/>
      <c r="C1526" s="4">
        <v>4.1749999999999998</v>
      </c>
      <c r="D1526" s="3">
        <f t="shared" si="396"/>
        <v>0</v>
      </c>
      <c r="E1526" s="51" t="str">
        <f t="shared" si="397"/>
        <v>N/A</v>
      </c>
      <c r="F1526" s="18" t="str">
        <f t="shared" si="398"/>
        <v>N/A</v>
      </c>
      <c r="G1526" s="4">
        <v>8.093</v>
      </c>
      <c r="H1526" s="39">
        <f t="shared" si="399"/>
        <v>0</v>
      </c>
      <c r="I1526" s="52" t="str">
        <f t="shared" si="400"/>
        <v>N/A</v>
      </c>
      <c r="J1526" s="18" t="str">
        <f t="shared" si="401"/>
        <v>N/A</v>
      </c>
      <c r="K1526" s="53" t="str">
        <f t="shared" si="402"/>
        <v>N/A</v>
      </c>
      <c r="L1526" s="2"/>
      <c r="M1526" s="2"/>
      <c r="N1526" s="2"/>
      <c r="O1526" s="3"/>
      <c r="P1526" s="59">
        <v>0.49299999999999999</v>
      </c>
      <c r="Q1526" s="59">
        <v>0.72299999999999998</v>
      </c>
      <c r="R1526" s="55">
        <v>0.77</v>
      </c>
      <c r="S1526" s="59">
        <v>0.56699999999999995</v>
      </c>
      <c r="T1526" s="59">
        <v>0.83399999999999996</v>
      </c>
      <c r="U1526" s="55">
        <v>0.89</v>
      </c>
      <c r="V1526" s="4" t="str">
        <f t="shared" si="405"/>
        <v>N/A</v>
      </c>
      <c r="W1526" s="4"/>
    </row>
    <row r="1527" spans="1:23" ht="12.75" customHeight="1" x14ac:dyDescent="0.4">
      <c r="A1527" s="2">
        <f t="shared" si="404"/>
        <v>14</v>
      </c>
      <c r="B1527" s="63"/>
      <c r="C1527" s="4">
        <v>4.1749999999999998</v>
      </c>
      <c r="D1527" s="3">
        <f t="shared" si="396"/>
        <v>0</v>
      </c>
      <c r="E1527" s="51" t="str">
        <f t="shared" si="397"/>
        <v>N/A</v>
      </c>
      <c r="F1527" s="18" t="str">
        <f t="shared" si="398"/>
        <v>N/A</v>
      </c>
      <c r="G1527" s="4">
        <v>8.4930000000000003</v>
      </c>
      <c r="H1527" s="39">
        <f t="shared" si="399"/>
        <v>0</v>
      </c>
      <c r="I1527" s="52" t="str">
        <f t="shared" si="400"/>
        <v>N/A</v>
      </c>
      <c r="J1527" s="18" t="str">
        <f t="shared" si="401"/>
        <v>N/A</v>
      </c>
      <c r="K1527" s="53" t="str">
        <f t="shared" si="402"/>
        <v>N/A</v>
      </c>
      <c r="L1527" s="2" t="s">
        <v>15</v>
      </c>
      <c r="M1527" s="2"/>
      <c r="N1527" s="2"/>
      <c r="O1527" s="3">
        <f t="shared" ref="O1527" si="408">O1523+O1525</f>
        <v>0</v>
      </c>
      <c r="P1527" s="59">
        <v>0.49299999999999999</v>
      </c>
      <c r="Q1527" s="59">
        <v>0.72499999999999998</v>
      </c>
      <c r="R1527" s="55">
        <v>0.77</v>
      </c>
      <c r="S1527" s="59">
        <v>0.56699999999999995</v>
      </c>
      <c r="T1527" s="59">
        <v>0.83699999999999997</v>
      </c>
      <c r="U1527" s="55">
        <v>0.89</v>
      </c>
      <c r="V1527" s="4" t="str">
        <f t="shared" si="405"/>
        <v>N/A</v>
      </c>
      <c r="W1527" s="4"/>
    </row>
    <row r="1528" spans="1:23" ht="12.75" customHeight="1" x14ac:dyDescent="0.4">
      <c r="A1528" s="13" t="s">
        <v>84</v>
      </c>
      <c r="B1528" s="63"/>
      <c r="C1528" s="4">
        <v>4.1749999999999998</v>
      </c>
      <c r="D1528" s="3">
        <f t="shared" si="396"/>
        <v>0</v>
      </c>
      <c r="E1528" s="51" t="str">
        <f t="shared" si="397"/>
        <v>N/A</v>
      </c>
      <c r="F1528" s="18" t="str">
        <f t="shared" si="398"/>
        <v>N/A</v>
      </c>
      <c r="G1528" s="4">
        <v>8.6839999999999993</v>
      </c>
      <c r="H1528" s="39">
        <f t="shared" si="399"/>
        <v>0</v>
      </c>
      <c r="I1528" s="52" t="str">
        <f t="shared" si="400"/>
        <v>N/A</v>
      </c>
      <c r="J1528" s="18" t="str">
        <f t="shared" si="401"/>
        <v>N/A</v>
      </c>
      <c r="K1528" s="53" t="str">
        <f t="shared" si="402"/>
        <v>N/A</v>
      </c>
      <c r="L1528" s="2"/>
      <c r="M1528" s="2"/>
      <c r="N1528" s="2"/>
      <c r="O1528" s="2"/>
      <c r="P1528" s="59">
        <v>0.49299999999999999</v>
      </c>
      <c r="Q1528" s="59">
        <v>0.72499999999999998</v>
      </c>
      <c r="R1528" s="55">
        <v>0.77</v>
      </c>
      <c r="S1528" s="59">
        <v>0.56699999999999995</v>
      </c>
      <c r="T1528" s="59">
        <v>0.83799999999999997</v>
      </c>
      <c r="U1528" s="55">
        <v>0.89</v>
      </c>
      <c r="V1528" s="4" t="str">
        <f t="shared" si="405"/>
        <v>N/A</v>
      </c>
      <c r="W1528" s="4"/>
    </row>
    <row r="1529" spans="1:23" s="16" customFormat="1" ht="12.75" customHeight="1" x14ac:dyDescent="0.4">
      <c r="A1529" s="16" t="s">
        <v>3</v>
      </c>
      <c r="B1529" s="16">
        <f t="shared" ref="B1529" si="409">SUM(B1514:B1528)</f>
        <v>0</v>
      </c>
      <c r="D1529" s="16">
        <f t="shared" ref="D1529" si="410">SUM(D1514:D1528)</f>
        <v>0</v>
      </c>
      <c r="F1529" s="16">
        <f t="shared" ref="F1529" si="411">SUM(F1514:F1528)</f>
        <v>0</v>
      </c>
      <c r="H1529" s="40">
        <f t="shared" ref="H1529" si="412">SUM(H1514:H1528)</f>
        <v>0</v>
      </c>
      <c r="J1529" s="16">
        <f t="shared" ref="J1529" si="413">SUM(J1514:J1528)</f>
        <v>0</v>
      </c>
      <c r="K1529" s="41"/>
      <c r="L1529" s="2" t="s">
        <v>16</v>
      </c>
      <c r="M1529" s="2"/>
      <c r="N1529" s="2"/>
      <c r="O1529" s="47">
        <f>ROUND(H1532,Rounding_decimals)</f>
        <v>0</v>
      </c>
      <c r="R1529" s="60"/>
      <c r="U1529" s="60"/>
    </row>
    <row r="1530" spans="1:23" s="5" customFormat="1" ht="12.75" customHeight="1" x14ac:dyDescent="0.4">
      <c r="B1530" s="18"/>
      <c r="C1530" s="17"/>
      <c r="D1530" s="42" t="s">
        <v>52</v>
      </c>
      <c r="F1530" s="43" t="s">
        <v>53</v>
      </c>
      <c r="G1530" s="17"/>
      <c r="H1530" s="17" t="s">
        <v>54</v>
      </c>
      <c r="I1530" s="17"/>
      <c r="J1530" s="43" t="s">
        <v>55</v>
      </c>
      <c r="K1530" s="44"/>
      <c r="L1530" s="2"/>
      <c r="M1530" s="2"/>
      <c r="N1530" s="2"/>
      <c r="O1530" s="48"/>
      <c r="R1530" s="61"/>
      <c r="U1530" s="61"/>
    </row>
    <row r="1531" spans="1:23" ht="12.75" customHeight="1" x14ac:dyDescent="0.4">
      <c r="L1531" s="2" t="s">
        <v>17</v>
      </c>
      <c r="M1531" s="2"/>
      <c r="N1531" s="2"/>
      <c r="O1531" s="47">
        <f>IF(O1521=0,0,O1521/(N1521-O1527))</f>
        <v>0</v>
      </c>
    </row>
    <row r="1532" spans="1:23" ht="12.75" customHeight="1" x14ac:dyDescent="0.4">
      <c r="B1532" s="2"/>
      <c r="C1532" s="3" t="s">
        <v>56</v>
      </c>
      <c r="H1532" s="47">
        <f t="shared" ref="H1532" si="414">IFERROR(IF(F1529+J1529=0,0,(F1529+J1529)/(D1529+H1529)),0)</f>
        <v>0</v>
      </c>
      <c r="L1532" s="2" t="s">
        <v>18</v>
      </c>
      <c r="M1532" s="2"/>
      <c r="N1532" s="2"/>
      <c r="O1532" s="2"/>
    </row>
    <row r="1533" spans="1:23" ht="12.75" customHeight="1" x14ac:dyDescent="0.4">
      <c r="L1533" s="2"/>
      <c r="M1533" s="2"/>
      <c r="N1533" s="2"/>
      <c r="O1533" s="2"/>
    </row>
    <row r="1534" spans="1:23" ht="12.75" customHeight="1" x14ac:dyDescent="0.4">
      <c r="L1534" s="2" t="s">
        <v>19</v>
      </c>
      <c r="M1534" s="2"/>
      <c r="N1534" s="2"/>
      <c r="O1534" s="63"/>
    </row>
    <row r="1535" spans="1:23" ht="12.75" customHeight="1" x14ac:dyDescent="0.4">
      <c r="A1535" s="19" t="s">
        <v>131</v>
      </c>
      <c r="L1535" s="2" t="s">
        <v>32</v>
      </c>
      <c r="M1535" s="2"/>
      <c r="N1535" s="2"/>
      <c r="O1535" s="24" t="str">
        <f>IF(AND(O1531&lt;O1529,O1534&gt;500),"Proceed","Stop")</f>
        <v>Stop</v>
      </c>
    </row>
    <row r="1536" spans="1:23" ht="12.75" customHeight="1" x14ac:dyDescent="0.4">
      <c r="A1536" s="19" t="s">
        <v>71</v>
      </c>
      <c r="L1536" s="2"/>
      <c r="M1536" s="2"/>
      <c r="N1536" s="2"/>
      <c r="O1536" s="2"/>
    </row>
    <row r="1537" spans="1:15" ht="12.75" customHeight="1" x14ac:dyDescent="0.4">
      <c r="A1537" s="19" t="s">
        <v>85</v>
      </c>
      <c r="L1537" s="2" t="s">
        <v>20</v>
      </c>
      <c r="M1537" s="2"/>
      <c r="N1537" s="2"/>
      <c r="O1537" s="45" t="str">
        <f>IF(O1535="Proceed",IF(O1534&gt;9999,0,IF(O1534&gt;4999,0.05,IF(O1534&gt;2499,0.075,IF(O1534&gt;999,0.1,IF(NOT(O1534&lt;500),0.15,"N/A"))))),"N/A")</f>
        <v>N/A</v>
      </c>
    </row>
    <row r="1538" spans="1:15" ht="12.75" customHeight="1" x14ac:dyDescent="0.4">
      <c r="A1538" s="2" t="s">
        <v>40</v>
      </c>
      <c r="L1538" s="2"/>
      <c r="M1538" s="2"/>
      <c r="N1538" s="2"/>
      <c r="O1538" s="2"/>
    </row>
    <row r="1539" spans="1:15" ht="12.75" customHeight="1" x14ac:dyDescent="0.4">
      <c r="A1539" s="19" t="s">
        <v>86</v>
      </c>
      <c r="L1539" s="2" t="s">
        <v>33</v>
      </c>
      <c r="M1539" s="2"/>
      <c r="N1539" s="2"/>
      <c r="O1539" s="27" t="str">
        <f>IFERROR(ROUND(O1531+O1537,Rounding_decimals), "N/A")</f>
        <v>N/A</v>
      </c>
    </row>
    <row r="1540" spans="1:15" ht="12.75" customHeight="1" x14ac:dyDescent="0.4">
      <c r="A1540" s="19" t="s">
        <v>87</v>
      </c>
      <c r="L1540" s="2" t="s">
        <v>34</v>
      </c>
      <c r="M1540" s="2"/>
      <c r="N1540" s="2"/>
      <c r="O1540" s="2"/>
    </row>
    <row r="1541" spans="1:15" ht="12.75" customHeight="1" x14ac:dyDescent="0.4">
      <c r="A1541" s="2" t="s">
        <v>41</v>
      </c>
      <c r="K1541" s="20"/>
      <c r="L1541" s="2" t="s">
        <v>21</v>
      </c>
      <c r="M1541" s="2"/>
      <c r="N1541" s="2"/>
      <c r="O1541" s="2" t="str">
        <f t="shared" ref="O1541" si="415">IF(O1539&lt;O1529,"Proceed","Stop")</f>
        <v>Stop</v>
      </c>
    </row>
    <row r="1542" spans="1:15" ht="12.75" customHeight="1" x14ac:dyDescent="0.4">
      <c r="A1542" s="19" t="s">
        <v>88</v>
      </c>
      <c r="K1542" s="21"/>
      <c r="L1542" s="2"/>
      <c r="M1542" s="2"/>
      <c r="N1542" s="2"/>
      <c r="O1542" s="2"/>
    </row>
    <row r="1543" spans="1:15" ht="12.75" customHeight="1" x14ac:dyDescent="0.4">
      <c r="A1543" s="2" t="s">
        <v>134</v>
      </c>
      <c r="L1543" s="2" t="s">
        <v>22</v>
      </c>
      <c r="M1543" s="2"/>
      <c r="N1543" s="2"/>
      <c r="O1543" s="3" t="str">
        <f t="shared" ref="O1543" si="416">IF(O1541="Proceed",(N1521-O1527)*O1539,"N/A")</f>
        <v>N/A</v>
      </c>
    </row>
    <row r="1544" spans="1:15" ht="12.75" customHeight="1" x14ac:dyDescent="0.4">
      <c r="L1544" s="2" t="s">
        <v>23</v>
      </c>
      <c r="M1544" s="2"/>
      <c r="N1544" s="2"/>
      <c r="O1544" s="2"/>
    </row>
    <row r="1545" spans="1:15" ht="12.75" customHeight="1" x14ac:dyDescent="0.4">
      <c r="L1545" s="2"/>
      <c r="M1545" s="2"/>
      <c r="N1545" s="2"/>
      <c r="O1545" s="2"/>
    </row>
    <row r="1546" spans="1:15" ht="12.75" customHeight="1" x14ac:dyDescent="0.4">
      <c r="L1546" s="2" t="s">
        <v>24</v>
      </c>
      <c r="M1546" s="2"/>
      <c r="N1546" s="2"/>
      <c r="O1546" s="3">
        <f>IFERROR((N1521-O1527)-(O1543/O1529),0)</f>
        <v>0</v>
      </c>
    </row>
    <row r="1547" spans="1:15" ht="12.75" customHeight="1" x14ac:dyDescent="0.4">
      <c r="L1547" s="2" t="s">
        <v>25</v>
      </c>
      <c r="M1547" s="2"/>
      <c r="N1547" s="2"/>
      <c r="O1547" s="2"/>
    </row>
    <row r="1548" spans="1:15" ht="12.75" customHeight="1" x14ac:dyDescent="0.4">
      <c r="L1548" s="2"/>
      <c r="M1548" s="2"/>
      <c r="N1548" s="2"/>
      <c r="O1548" s="2"/>
    </row>
    <row r="1549" spans="1:15" ht="12.75" customHeight="1" x14ac:dyDescent="0.4">
      <c r="L1549" s="2" t="s">
        <v>120</v>
      </c>
      <c r="M1549" s="2"/>
      <c r="N1549" s="2"/>
      <c r="O1549" s="2"/>
    </row>
    <row r="1550" spans="1:15" ht="12.75" customHeight="1" x14ac:dyDescent="0.4">
      <c r="L1550" s="2" t="s">
        <v>121</v>
      </c>
      <c r="M1550" s="2"/>
      <c r="N1550" s="2"/>
      <c r="O1550" s="2"/>
    </row>
    <row r="1551" spans="1:15" ht="12.75" customHeight="1" x14ac:dyDescent="0.4">
      <c r="L1551" s="2"/>
      <c r="M1551" s="2"/>
      <c r="N1551" s="2"/>
      <c r="O1551" s="2"/>
    </row>
    <row r="1552" spans="1:15" ht="12.75" customHeight="1" x14ac:dyDescent="0.4">
      <c r="L1552" s="2"/>
      <c r="O1552" s="2"/>
    </row>
    <row r="1553" spans="12:15" ht="12.75" customHeight="1" x14ac:dyDescent="0.4">
      <c r="L1553" s="2"/>
      <c r="M1553" s="2" t="s">
        <v>26</v>
      </c>
      <c r="N1553" s="2"/>
      <c r="O1553" s="2"/>
    </row>
    <row r="1554" spans="12:15" ht="12.75" customHeight="1" x14ac:dyDescent="0.4">
      <c r="L1554" s="2"/>
      <c r="M1554" s="2"/>
      <c r="N1554" s="2"/>
      <c r="O1554" s="2"/>
    </row>
    <row r="1555" spans="12:15" ht="12.75" customHeight="1" x14ac:dyDescent="0.4">
      <c r="L1555" s="2"/>
      <c r="M1555" s="25" t="s">
        <v>4</v>
      </c>
      <c r="N1555" s="26" t="s">
        <v>8</v>
      </c>
      <c r="O1555" s="2"/>
    </row>
    <row r="1556" spans="12:15" ht="12.75" customHeight="1" x14ac:dyDescent="0.4">
      <c r="L1556" s="2"/>
      <c r="M1556" s="25"/>
      <c r="N1556" s="26"/>
      <c r="O1556" s="2"/>
    </row>
    <row r="1557" spans="12:15" ht="12.75" customHeight="1" x14ac:dyDescent="0.4">
      <c r="L1557" s="2"/>
      <c r="M1557" s="2" t="s">
        <v>36</v>
      </c>
      <c r="N1557" s="27">
        <v>0</v>
      </c>
      <c r="O1557" s="2"/>
    </row>
    <row r="1558" spans="12:15" ht="12.75" customHeight="1" x14ac:dyDescent="0.4">
      <c r="L1558" s="2"/>
      <c r="M1558" s="2" t="s">
        <v>37</v>
      </c>
      <c r="N1558" s="27">
        <v>0.05</v>
      </c>
      <c r="O1558" s="2"/>
    </row>
    <row r="1559" spans="12:15" ht="12.75" customHeight="1" x14ac:dyDescent="0.4">
      <c r="L1559" s="2"/>
      <c r="M1559" s="2" t="s">
        <v>38</v>
      </c>
      <c r="N1559" s="27">
        <v>7.4999999999999997E-2</v>
      </c>
      <c r="O1559" s="2"/>
    </row>
    <row r="1560" spans="12:15" ht="12.75" customHeight="1" x14ac:dyDescent="0.4">
      <c r="L1560" s="2"/>
      <c r="M1560" s="2" t="s">
        <v>39</v>
      </c>
      <c r="N1560" s="27">
        <v>0.1</v>
      </c>
      <c r="O1560" s="2"/>
    </row>
    <row r="1561" spans="12:15" ht="12.75" customHeight="1" x14ac:dyDescent="0.4">
      <c r="L1561" s="2"/>
      <c r="M1561" s="2" t="s">
        <v>5</v>
      </c>
      <c r="N1561" s="27">
        <v>0.15</v>
      </c>
      <c r="O1561" s="2"/>
    </row>
    <row r="1562" spans="12:15" ht="12.75" customHeight="1" x14ac:dyDescent="0.4">
      <c r="L1562" s="2"/>
      <c r="M1562" s="2" t="s">
        <v>35</v>
      </c>
      <c r="N1562" s="27" t="s">
        <v>27</v>
      </c>
      <c r="O1562" s="2"/>
    </row>
    <row r="1563" spans="12:15" ht="12.75" customHeight="1" x14ac:dyDescent="0.4">
      <c r="L1563" s="2"/>
      <c r="M1563" s="2"/>
      <c r="N1563" s="2"/>
      <c r="O1563" s="2"/>
    </row>
    <row r="1564" spans="12:15" ht="12.75" customHeight="1" x14ac:dyDescent="0.4">
      <c r="M1564" s="2"/>
      <c r="N1564" s="2"/>
      <c r="O1564" s="2"/>
    </row>
    <row r="1565" spans="12:15" ht="12.75" customHeight="1" x14ac:dyDescent="0.4">
      <c r="L1565" s="19" t="s">
        <v>131</v>
      </c>
      <c r="M1565" s="2"/>
      <c r="N1565" s="2"/>
      <c r="O1565" s="2"/>
    </row>
    <row r="1566" spans="12:15" ht="12.75" customHeight="1" x14ac:dyDescent="0.4">
      <c r="L1566" s="19" t="s">
        <v>75</v>
      </c>
      <c r="M1566" s="2"/>
      <c r="N1566" s="2"/>
      <c r="O1566" s="2"/>
    </row>
    <row r="1567" spans="12:15" ht="12.75" customHeight="1" x14ac:dyDescent="0.4">
      <c r="L1567" s="19" t="s">
        <v>76</v>
      </c>
      <c r="M1567" s="2"/>
      <c r="N1567" s="2"/>
      <c r="O1567" s="2"/>
    </row>
    <row r="1568" spans="12:15" ht="12.75" customHeight="1" x14ac:dyDescent="0.4">
      <c r="L1568" s="2" t="s">
        <v>77</v>
      </c>
      <c r="M1568" s="2"/>
      <c r="N1568" s="2"/>
      <c r="O1568" s="2"/>
    </row>
    <row r="1569" spans="1:21" ht="12.75" customHeight="1" x14ac:dyDescent="0.4">
      <c r="L1569" s="2" t="s">
        <v>78</v>
      </c>
      <c r="M1569" s="2"/>
      <c r="N1569" s="2"/>
      <c r="O1569" s="20"/>
    </row>
    <row r="1570" spans="1:21" ht="12.75" customHeight="1" x14ac:dyDescent="0.4">
      <c r="L1570" s="2" t="s">
        <v>79</v>
      </c>
      <c r="M1570" s="2"/>
      <c r="N1570" s="2"/>
      <c r="O1570" s="21"/>
    </row>
    <row r="1571" spans="1:21" ht="12.75" customHeight="1" x14ac:dyDescent="0.4">
      <c r="L1571" s="2" t="s">
        <v>80</v>
      </c>
      <c r="M1571" s="2"/>
      <c r="N1571" s="2"/>
      <c r="O1571" s="2"/>
    </row>
    <row r="1572" spans="1:21" ht="12.75" customHeight="1" x14ac:dyDescent="0.4">
      <c r="L1572" s="2"/>
      <c r="M1572" s="2"/>
      <c r="N1572" s="2"/>
      <c r="O1572" s="2"/>
    </row>
    <row r="1573" spans="1:21" ht="12.75" customHeight="1" x14ac:dyDescent="0.4">
      <c r="L1573" s="2"/>
      <c r="M1573" s="2"/>
      <c r="N1573" s="2"/>
      <c r="O1573" s="2"/>
    </row>
    <row r="1574" spans="1:21" ht="12.75" customHeight="1" x14ac:dyDescent="0.4">
      <c r="L1574" s="2"/>
      <c r="M1574" s="2"/>
      <c r="N1574" s="2"/>
      <c r="O1574" s="2"/>
    </row>
    <row r="1575" spans="1:21" s="66" customFormat="1" ht="12.75" customHeight="1" x14ac:dyDescent="0.3">
      <c r="A1575" s="69" t="s">
        <v>137</v>
      </c>
      <c r="B1575" s="70"/>
      <c r="C1575" s="67"/>
      <c r="D1575" s="71"/>
      <c r="F1575" s="72"/>
      <c r="G1575" s="67"/>
      <c r="H1575" s="67"/>
      <c r="I1575" s="67"/>
      <c r="J1575" s="72"/>
      <c r="K1575" s="68"/>
      <c r="L1575" s="69" t="s">
        <v>137</v>
      </c>
      <c r="R1575" s="73"/>
      <c r="U1575" s="73"/>
    </row>
    <row r="1576" spans="1:21" ht="12.75" customHeight="1" x14ac:dyDescent="0.4">
      <c r="A1576" s="2" t="s">
        <v>65</v>
      </c>
      <c r="L1576" s="2" t="s">
        <v>65</v>
      </c>
      <c r="M1576" s="2"/>
      <c r="N1576" s="2"/>
      <c r="O1576" s="2"/>
    </row>
    <row r="1577" spans="1:21" ht="12.75" customHeight="1" x14ac:dyDescent="0.4">
      <c r="A1577" s="1" t="s">
        <v>67</v>
      </c>
      <c r="L1577" s="1" t="s">
        <v>68</v>
      </c>
      <c r="M1577" s="2"/>
      <c r="N1577" s="2"/>
      <c r="O1577" s="2"/>
    </row>
    <row r="1578" spans="1:21" ht="12.75" customHeight="1" x14ac:dyDescent="0.4">
      <c r="A1578" s="1" t="str">
        <f>Summary!A1595&amp;" "&amp;Summary!B1595</f>
        <v xml:space="preserve"> </v>
      </c>
      <c r="L1578" s="1" t="str">
        <f>Summary!A1595&amp;" "&amp;Summary!B1595</f>
        <v xml:space="preserve"> </v>
      </c>
      <c r="M1578" s="2"/>
      <c r="N1578" s="2"/>
      <c r="O1578" s="2"/>
    </row>
    <row r="1579" spans="1:21" ht="12.75" customHeight="1" x14ac:dyDescent="0.4">
      <c r="L1579" s="2"/>
      <c r="M1579" s="2"/>
      <c r="N1579" s="2"/>
      <c r="O1579" s="2"/>
    </row>
    <row r="1580" spans="1:21" ht="12.75" customHeight="1" x14ac:dyDescent="0.4">
      <c r="L1580" s="2"/>
      <c r="M1580" s="2"/>
      <c r="N1580" s="2"/>
      <c r="O1580" s="2"/>
    </row>
    <row r="1581" spans="1:21" ht="12.75" customHeight="1" x14ac:dyDescent="0.4">
      <c r="A1581" s="6" t="s">
        <v>11</v>
      </c>
      <c r="B1581" s="14">
        <f>Summary!$B$6</f>
        <v>0</v>
      </c>
      <c r="C1581" s="2"/>
      <c r="E1581" s="6"/>
      <c r="F1581" s="2"/>
      <c r="L1581" s="6" t="s">
        <v>11</v>
      </c>
      <c r="M1581" s="14">
        <f>Summary!$B$6</f>
        <v>0</v>
      </c>
      <c r="N1581" s="5"/>
      <c r="O1581" s="5"/>
    </row>
    <row r="1582" spans="1:21" ht="12.75" customHeight="1" x14ac:dyDescent="0.4">
      <c r="A1582" s="6" t="s">
        <v>6</v>
      </c>
      <c r="B1582" s="22">
        <f>Summary!$B$7</f>
        <v>0</v>
      </c>
      <c r="C1582" s="2"/>
      <c r="E1582" s="6"/>
      <c r="F1582" s="4"/>
      <c r="I1582" s="6"/>
      <c r="K1582" s="7"/>
      <c r="L1582" s="6" t="s">
        <v>6</v>
      </c>
      <c r="M1582" s="22">
        <f>Summary!$B$7</f>
        <v>0</v>
      </c>
      <c r="N1582" s="5"/>
      <c r="O1582" s="5"/>
    </row>
    <row r="1583" spans="1:21" ht="12.75" customHeight="1" x14ac:dyDescent="0.4">
      <c r="A1583" s="2" t="s">
        <v>69</v>
      </c>
      <c r="B1583" s="62" t="s">
        <v>125</v>
      </c>
      <c r="C1583" s="2"/>
      <c r="F1583" s="3"/>
      <c r="I1583" s="6"/>
      <c r="L1583" s="2" t="s">
        <v>69</v>
      </c>
      <c r="M1583" s="4" t="str">
        <f>Refunds!B1583</f>
        <v>N/A</v>
      </c>
      <c r="N1583" s="5"/>
      <c r="O1583" s="5"/>
    </row>
    <row r="1584" spans="1:21" ht="12.75" customHeight="1" x14ac:dyDescent="0.4">
      <c r="A1584" s="6" t="s">
        <v>70</v>
      </c>
      <c r="B1584" s="62" t="s">
        <v>125</v>
      </c>
      <c r="C1584" s="2"/>
      <c r="F1584" s="3"/>
      <c r="G1584" s="2"/>
      <c r="H1584" s="2"/>
      <c r="I1584" s="7"/>
      <c r="J1584" s="7"/>
      <c r="K1584" s="7"/>
      <c r="L1584" s="6" t="s">
        <v>70</v>
      </c>
      <c r="M1584" s="22" t="str">
        <f>Refunds!B1584</f>
        <v>N/A</v>
      </c>
      <c r="N1584" s="5"/>
      <c r="O1584" s="5"/>
    </row>
    <row r="1585" spans="1:23" ht="12.75" customHeight="1" x14ac:dyDescent="0.4">
      <c r="A1585" s="2" t="s">
        <v>148</v>
      </c>
      <c r="B1585" s="62"/>
      <c r="J1585" s="4"/>
      <c r="L1585" s="6" t="s">
        <v>148</v>
      </c>
      <c r="M1585" s="22">
        <f>B1585</f>
        <v>0</v>
      </c>
      <c r="N1585" s="5"/>
      <c r="O1585" s="5"/>
    </row>
    <row r="1586" spans="1:23" ht="12.75" customHeight="1" x14ac:dyDescent="0.4">
      <c r="J1586" s="4"/>
      <c r="L1586" s="2"/>
      <c r="M1586" s="2"/>
      <c r="N1586" s="2"/>
      <c r="O1586" s="2"/>
    </row>
    <row r="1587" spans="1:23" s="23" customFormat="1" ht="52.5" x14ac:dyDescent="0.4">
      <c r="A1587" s="23" t="s">
        <v>81</v>
      </c>
      <c r="B1587" s="29" t="s">
        <v>82</v>
      </c>
      <c r="C1587" s="30" t="s">
        <v>44</v>
      </c>
      <c r="D1587" s="31" t="s">
        <v>48</v>
      </c>
      <c r="E1587" s="23" t="s">
        <v>45</v>
      </c>
      <c r="F1587" s="32" t="s">
        <v>49</v>
      </c>
      <c r="G1587" s="30" t="s">
        <v>46</v>
      </c>
      <c r="H1587" s="30" t="s">
        <v>50</v>
      </c>
      <c r="I1587" s="30" t="s">
        <v>47</v>
      </c>
      <c r="J1587" s="32" t="s">
        <v>51</v>
      </c>
      <c r="K1587" s="33" t="s">
        <v>83</v>
      </c>
      <c r="L1587" s="5"/>
      <c r="M1587" s="5"/>
      <c r="N1587" s="23" t="s">
        <v>72</v>
      </c>
      <c r="O1587" s="23" t="s">
        <v>73</v>
      </c>
      <c r="P1587" s="56" t="s">
        <v>57</v>
      </c>
      <c r="Q1587" s="56" t="s">
        <v>58</v>
      </c>
      <c r="R1587" s="57" t="s">
        <v>59</v>
      </c>
      <c r="S1587" s="56" t="s">
        <v>60</v>
      </c>
      <c r="T1587" s="56" t="s">
        <v>61</v>
      </c>
      <c r="U1587" s="57" t="s">
        <v>62</v>
      </c>
      <c r="V1587" s="23" t="s">
        <v>126</v>
      </c>
    </row>
    <row r="1588" spans="1:23" s="26" customFormat="1" ht="12.75" customHeight="1" x14ac:dyDescent="0.4">
      <c r="B1588" s="34"/>
      <c r="C1588" s="35"/>
      <c r="D1588" s="36"/>
      <c r="F1588" s="37"/>
      <c r="G1588" s="35"/>
      <c r="H1588" s="35"/>
      <c r="I1588" s="35"/>
      <c r="J1588" s="37"/>
      <c r="K1588" s="38"/>
      <c r="L1588" s="2"/>
      <c r="M1588" s="2"/>
      <c r="N1588" s="2"/>
      <c r="O1588" s="2"/>
      <c r="R1588" s="58"/>
      <c r="U1588" s="58"/>
    </row>
    <row r="1589" spans="1:23" ht="12.75" customHeight="1" x14ac:dyDescent="0.4">
      <c r="A1589" s="2">
        <v>1</v>
      </c>
      <c r="B1589" s="63"/>
      <c r="C1589" s="4">
        <v>2.77</v>
      </c>
      <c r="D1589" s="3">
        <f t="shared" ref="D1589:D1603" si="417">B1589*C1589</f>
        <v>0</v>
      </c>
      <c r="E1589" s="51" t="str">
        <f t="shared" ref="E1589:E1603" si="418">IF(OR(V1589="Individual",V1589="Individual Select",V1589="Group Mass-Marketed",V1589="Group Select Mass-Marketed"),P1589,IF(OR(V1589="Group",V1589="Group Select"),S1589,"N/A"))</f>
        <v>N/A</v>
      </c>
      <c r="F1589" s="18" t="str">
        <f t="shared" ref="F1589:F1603" si="419">IFERROR(D1589*E1589,"N/A")</f>
        <v>N/A</v>
      </c>
      <c r="G1589" s="4">
        <v>0</v>
      </c>
      <c r="H1589" s="39">
        <f t="shared" ref="H1589:H1603" si="420">B1589*G1589</f>
        <v>0</v>
      </c>
      <c r="I1589" s="52" t="str">
        <f t="shared" ref="I1589:I1603" si="421">IF(OR(V1589="Individual",V1589="Individual Select",V1589="Group Mass-Marketed",V1589="Group Select Mass-Marketed"),Q1589,IF(OR(V1589="Group",V1589="Group Select"),T1589,"N/A"))</f>
        <v>N/A</v>
      </c>
      <c r="J1589" s="18" t="str">
        <f t="shared" ref="J1589:J1603" si="422">IFERROR(H1589*I1589, "N/A")</f>
        <v>N/A</v>
      </c>
      <c r="K1589" s="53" t="str">
        <f t="shared" ref="K1589:K1603" si="423">IF(OR(V1589="Individual",V1589="Individual Select",V1589="Group Mass-Marketed",V1589="Group Select Mass-Marketed"),R1589,IF(OR(V1589="Group",V1589="Group Select"),U1589,"N/A"))</f>
        <v>N/A</v>
      </c>
      <c r="L1589" s="2" t="s">
        <v>12</v>
      </c>
      <c r="M1589" s="2"/>
      <c r="N1589" s="2"/>
      <c r="O1589" s="2"/>
      <c r="P1589" s="59">
        <v>0.442</v>
      </c>
      <c r="Q1589" s="59">
        <v>0</v>
      </c>
      <c r="R1589" s="55">
        <v>0.4</v>
      </c>
      <c r="S1589" s="59">
        <v>0.50700000000000001</v>
      </c>
      <c r="T1589" s="59">
        <v>0</v>
      </c>
      <c r="U1589" s="55">
        <v>0.46</v>
      </c>
      <c r="V1589" s="4" t="str">
        <f t="shared" ref="V1589" si="424">B1583</f>
        <v>N/A</v>
      </c>
      <c r="W1589" s="4"/>
    </row>
    <row r="1590" spans="1:23" ht="12.75" customHeight="1" x14ac:dyDescent="0.4">
      <c r="A1590" s="2">
        <f t="shared" ref="A1590:A1602" si="425">A1589+1</f>
        <v>2</v>
      </c>
      <c r="B1590" s="63"/>
      <c r="C1590" s="4">
        <v>4.1749999999999998</v>
      </c>
      <c r="D1590" s="3">
        <f t="shared" si="417"/>
        <v>0</v>
      </c>
      <c r="E1590" s="51" t="str">
        <f t="shared" si="418"/>
        <v>N/A</v>
      </c>
      <c r="F1590" s="18" t="str">
        <f t="shared" si="419"/>
        <v>N/A</v>
      </c>
      <c r="G1590" s="4">
        <v>0</v>
      </c>
      <c r="H1590" s="39">
        <f t="shared" si="420"/>
        <v>0</v>
      </c>
      <c r="I1590" s="52" t="str">
        <f t="shared" si="421"/>
        <v>N/A</v>
      </c>
      <c r="J1590" s="18" t="str">
        <f t="shared" si="422"/>
        <v>N/A</v>
      </c>
      <c r="K1590" s="53" t="str">
        <f t="shared" si="423"/>
        <v>N/A</v>
      </c>
      <c r="L1590" s="2" t="s">
        <v>28</v>
      </c>
      <c r="M1590" s="2"/>
      <c r="N1590" s="63"/>
      <c r="O1590" s="63"/>
      <c r="P1590" s="59">
        <v>0.49299999999999999</v>
      </c>
      <c r="Q1590" s="59">
        <v>0</v>
      </c>
      <c r="R1590" s="55">
        <v>0.55000000000000004</v>
      </c>
      <c r="S1590" s="59">
        <v>0.56699999999999995</v>
      </c>
      <c r="T1590" s="59">
        <v>0</v>
      </c>
      <c r="U1590" s="55">
        <v>0.63</v>
      </c>
      <c r="V1590" s="4" t="str">
        <f t="shared" ref="V1590:V1603" si="426">V1589</f>
        <v>N/A</v>
      </c>
      <c r="W1590" s="4"/>
    </row>
    <row r="1591" spans="1:23" ht="12.75" customHeight="1" x14ac:dyDescent="0.4">
      <c r="A1591" s="2">
        <f t="shared" si="425"/>
        <v>3</v>
      </c>
      <c r="B1591" s="63"/>
      <c r="C1591" s="4">
        <v>4.1749999999999998</v>
      </c>
      <c r="D1591" s="3">
        <f t="shared" si="417"/>
        <v>0</v>
      </c>
      <c r="E1591" s="51" t="str">
        <f t="shared" si="418"/>
        <v>N/A</v>
      </c>
      <c r="F1591" s="18" t="str">
        <f t="shared" si="419"/>
        <v>N/A</v>
      </c>
      <c r="G1591" s="4">
        <v>1.194</v>
      </c>
      <c r="H1591" s="39">
        <f t="shared" si="420"/>
        <v>0</v>
      </c>
      <c r="I1591" s="52" t="str">
        <f t="shared" si="421"/>
        <v>N/A</v>
      </c>
      <c r="J1591" s="18" t="str">
        <f t="shared" si="422"/>
        <v>N/A</v>
      </c>
      <c r="K1591" s="53" t="str">
        <f t="shared" si="423"/>
        <v>N/A</v>
      </c>
      <c r="L1591" s="2" t="s">
        <v>74</v>
      </c>
      <c r="M1591" s="2"/>
      <c r="N1591" s="63"/>
      <c r="O1591" s="63"/>
      <c r="P1591" s="59">
        <v>0.49299999999999999</v>
      </c>
      <c r="Q1591" s="59">
        <v>0.65900000000000003</v>
      </c>
      <c r="R1591" s="55">
        <v>0.65</v>
      </c>
      <c r="S1591" s="59">
        <v>0.56699999999999995</v>
      </c>
      <c r="T1591" s="59">
        <v>0.75900000000000001</v>
      </c>
      <c r="U1591" s="55">
        <v>0.75</v>
      </c>
      <c r="V1591" s="4" t="str">
        <f t="shared" si="426"/>
        <v>N/A</v>
      </c>
      <c r="W1591" s="4"/>
    </row>
    <row r="1592" spans="1:23" ht="12.75" customHeight="1" x14ac:dyDescent="0.4">
      <c r="A1592" s="2">
        <f t="shared" si="425"/>
        <v>4</v>
      </c>
      <c r="B1592" s="63"/>
      <c r="C1592" s="4">
        <v>4.1749999999999998</v>
      </c>
      <c r="D1592" s="3">
        <f t="shared" si="417"/>
        <v>0</v>
      </c>
      <c r="E1592" s="51" t="str">
        <f t="shared" si="418"/>
        <v>N/A</v>
      </c>
      <c r="F1592" s="18" t="str">
        <f t="shared" si="419"/>
        <v>N/A</v>
      </c>
      <c r="G1592" s="4">
        <v>2.2450000000000001</v>
      </c>
      <c r="H1592" s="39">
        <f t="shared" si="420"/>
        <v>0</v>
      </c>
      <c r="I1592" s="52" t="str">
        <f t="shared" si="421"/>
        <v>N/A</v>
      </c>
      <c r="J1592" s="18" t="str">
        <f t="shared" si="422"/>
        <v>N/A</v>
      </c>
      <c r="K1592" s="53" t="str">
        <f t="shared" si="423"/>
        <v>N/A</v>
      </c>
      <c r="L1592" s="2" t="s">
        <v>31</v>
      </c>
      <c r="M1592" s="2"/>
      <c r="N1592" s="3">
        <f t="shared" ref="N1592:O1592" si="427">N1590-N1591</f>
        <v>0</v>
      </c>
      <c r="O1592" s="3">
        <f t="shared" si="427"/>
        <v>0</v>
      </c>
      <c r="P1592" s="59">
        <v>0.49299999999999999</v>
      </c>
      <c r="Q1592" s="59">
        <v>0.66900000000000004</v>
      </c>
      <c r="R1592" s="55">
        <v>0.67</v>
      </c>
      <c r="S1592" s="59">
        <v>0.56699999999999995</v>
      </c>
      <c r="T1592" s="59">
        <v>0.77100000000000002</v>
      </c>
      <c r="U1592" s="55">
        <v>0.77</v>
      </c>
      <c r="V1592" s="4" t="str">
        <f t="shared" si="426"/>
        <v>N/A</v>
      </c>
      <c r="W1592" s="4"/>
    </row>
    <row r="1593" spans="1:23" ht="12.75" customHeight="1" x14ac:dyDescent="0.4">
      <c r="A1593" s="2">
        <f t="shared" si="425"/>
        <v>5</v>
      </c>
      <c r="B1593" s="63"/>
      <c r="C1593" s="4">
        <v>4.1749999999999998</v>
      </c>
      <c r="D1593" s="3">
        <f t="shared" si="417"/>
        <v>0</v>
      </c>
      <c r="E1593" s="51" t="str">
        <f t="shared" si="418"/>
        <v>N/A</v>
      </c>
      <c r="F1593" s="18" t="str">
        <f t="shared" si="419"/>
        <v>N/A</v>
      </c>
      <c r="G1593" s="4">
        <v>3.17</v>
      </c>
      <c r="H1593" s="39">
        <f t="shared" si="420"/>
        <v>0</v>
      </c>
      <c r="I1593" s="52" t="str">
        <f t="shared" si="421"/>
        <v>N/A</v>
      </c>
      <c r="J1593" s="18" t="str">
        <f t="shared" si="422"/>
        <v>N/A</v>
      </c>
      <c r="K1593" s="53" t="str">
        <f t="shared" si="423"/>
        <v>N/A</v>
      </c>
      <c r="L1593" s="2"/>
      <c r="M1593" s="2"/>
      <c r="N1593" s="3"/>
      <c r="O1593" s="3"/>
      <c r="P1593" s="59">
        <v>0.49299999999999999</v>
      </c>
      <c r="Q1593" s="59">
        <v>0.67800000000000005</v>
      </c>
      <c r="R1593" s="55">
        <v>0.69</v>
      </c>
      <c r="S1593" s="59">
        <v>0.56699999999999995</v>
      </c>
      <c r="T1593" s="59">
        <v>0.78200000000000003</v>
      </c>
      <c r="U1593" s="55">
        <v>0.8</v>
      </c>
      <c r="V1593" s="4" t="str">
        <f t="shared" si="426"/>
        <v>N/A</v>
      </c>
      <c r="W1593" s="4"/>
    </row>
    <row r="1594" spans="1:23" ht="12.75" customHeight="1" x14ac:dyDescent="0.4">
      <c r="A1594" s="2">
        <f t="shared" si="425"/>
        <v>6</v>
      </c>
      <c r="B1594" s="63"/>
      <c r="C1594" s="4">
        <v>4.1749999999999998</v>
      </c>
      <c r="D1594" s="3">
        <f t="shared" si="417"/>
        <v>0</v>
      </c>
      <c r="E1594" s="51" t="str">
        <f t="shared" si="418"/>
        <v>N/A</v>
      </c>
      <c r="F1594" s="18" t="str">
        <f t="shared" si="419"/>
        <v>N/A</v>
      </c>
      <c r="G1594" s="4">
        <v>3.9980000000000002</v>
      </c>
      <c r="H1594" s="39">
        <f t="shared" si="420"/>
        <v>0</v>
      </c>
      <c r="I1594" s="52" t="str">
        <f t="shared" si="421"/>
        <v>N/A</v>
      </c>
      <c r="J1594" s="18" t="str">
        <f t="shared" si="422"/>
        <v>N/A</v>
      </c>
      <c r="K1594" s="53" t="str">
        <f t="shared" si="423"/>
        <v>N/A</v>
      </c>
      <c r="L1594" s="2" t="s">
        <v>30</v>
      </c>
      <c r="M1594" s="2"/>
      <c r="N1594" s="63"/>
      <c r="O1594" s="63"/>
      <c r="P1594" s="59">
        <v>0.49299999999999999</v>
      </c>
      <c r="Q1594" s="59">
        <v>0.68600000000000005</v>
      </c>
      <c r="R1594" s="55">
        <v>0.71</v>
      </c>
      <c r="S1594" s="59">
        <v>0.56699999999999995</v>
      </c>
      <c r="T1594" s="59">
        <v>0.79200000000000004</v>
      </c>
      <c r="U1594" s="55">
        <v>0.82</v>
      </c>
      <c r="V1594" s="4" t="str">
        <f t="shared" si="426"/>
        <v>N/A</v>
      </c>
      <c r="W1594" s="4"/>
    </row>
    <row r="1595" spans="1:23" ht="12.75" customHeight="1" x14ac:dyDescent="0.4">
      <c r="A1595" s="2">
        <f t="shared" si="425"/>
        <v>7</v>
      </c>
      <c r="B1595" s="63"/>
      <c r="C1595" s="4">
        <v>4.1749999999999998</v>
      </c>
      <c r="D1595" s="3">
        <f t="shared" si="417"/>
        <v>0</v>
      </c>
      <c r="E1595" s="51" t="str">
        <f t="shared" si="418"/>
        <v>N/A</v>
      </c>
      <c r="F1595" s="18" t="str">
        <f t="shared" si="419"/>
        <v>N/A</v>
      </c>
      <c r="G1595" s="4">
        <v>4.7539999999999996</v>
      </c>
      <c r="H1595" s="39">
        <f t="shared" si="420"/>
        <v>0</v>
      </c>
      <c r="I1595" s="52" t="str">
        <f t="shared" si="421"/>
        <v>N/A</v>
      </c>
      <c r="J1595" s="18" t="str">
        <f t="shared" si="422"/>
        <v>N/A</v>
      </c>
      <c r="K1595" s="53" t="str">
        <f t="shared" si="423"/>
        <v>N/A</v>
      </c>
      <c r="L1595" s="2"/>
      <c r="M1595" s="2"/>
      <c r="N1595" s="3"/>
      <c r="O1595" s="3"/>
      <c r="P1595" s="59">
        <v>0.49299999999999999</v>
      </c>
      <c r="Q1595" s="59">
        <v>0.69499999999999995</v>
      </c>
      <c r="R1595" s="55">
        <v>0.73</v>
      </c>
      <c r="S1595" s="59">
        <v>0.56699999999999995</v>
      </c>
      <c r="T1595" s="59">
        <v>0.80200000000000005</v>
      </c>
      <c r="U1595" s="55">
        <v>0.84</v>
      </c>
      <c r="V1595" s="4" t="str">
        <f t="shared" si="426"/>
        <v>N/A</v>
      </c>
      <c r="W1595" s="4"/>
    </row>
    <row r="1596" spans="1:23" ht="12.75" customHeight="1" x14ac:dyDescent="0.4">
      <c r="A1596" s="2">
        <f t="shared" si="425"/>
        <v>8</v>
      </c>
      <c r="B1596" s="63"/>
      <c r="C1596" s="4">
        <v>4.1749999999999998</v>
      </c>
      <c r="D1596" s="3">
        <f t="shared" si="417"/>
        <v>0</v>
      </c>
      <c r="E1596" s="51" t="str">
        <f t="shared" si="418"/>
        <v>N/A</v>
      </c>
      <c r="F1596" s="18" t="str">
        <f t="shared" si="419"/>
        <v>N/A</v>
      </c>
      <c r="G1596" s="4">
        <v>5.4450000000000003</v>
      </c>
      <c r="H1596" s="39">
        <f t="shared" si="420"/>
        <v>0</v>
      </c>
      <c r="I1596" s="52" t="str">
        <f t="shared" si="421"/>
        <v>N/A</v>
      </c>
      <c r="J1596" s="18" t="str">
        <f t="shared" si="422"/>
        <v>N/A</v>
      </c>
      <c r="K1596" s="53" t="str">
        <f t="shared" si="423"/>
        <v>N/A</v>
      </c>
      <c r="L1596" s="2" t="s">
        <v>13</v>
      </c>
      <c r="M1596" s="2"/>
      <c r="N1596" s="3">
        <f t="shared" ref="N1596:O1596" si="428">N1592+N1594</f>
        <v>0</v>
      </c>
      <c r="O1596" s="3">
        <f t="shared" si="428"/>
        <v>0</v>
      </c>
      <c r="P1596" s="59">
        <v>0.49299999999999999</v>
      </c>
      <c r="Q1596" s="59">
        <v>0.70199999999999996</v>
      </c>
      <c r="R1596" s="55">
        <v>0.75</v>
      </c>
      <c r="S1596" s="59">
        <v>0.56699999999999995</v>
      </c>
      <c r="T1596" s="59">
        <v>0.81100000000000005</v>
      </c>
      <c r="U1596" s="55">
        <v>0.87</v>
      </c>
      <c r="V1596" s="4" t="str">
        <f t="shared" si="426"/>
        <v>N/A</v>
      </c>
      <c r="W1596" s="4"/>
    </row>
    <row r="1597" spans="1:23" ht="12.75" customHeight="1" x14ac:dyDescent="0.4">
      <c r="A1597" s="2">
        <f t="shared" si="425"/>
        <v>9</v>
      </c>
      <c r="B1597" s="63"/>
      <c r="C1597" s="4">
        <v>4.1749999999999998</v>
      </c>
      <c r="D1597" s="3">
        <f t="shared" si="417"/>
        <v>0</v>
      </c>
      <c r="E1597" s="51" t="str">
        <f t="shared" si="418"/>
        <v>N/A</v>
      </c>
      <c r="F1597" s="18" t="str">
        <f t="shared" si="419"/>
        <v>N/A</v>
      </c>
      <c r="G1597" s="4">
        <v>6.0750000000000002</v>
      </c>
      <c r="H1597" s="39">
        <f t="shared" si="420"/>
        <v>0</v>
      </c>
      <c r="I1597" s="52" t="str">
        <f t="shared" si="421"/>
        <v>N/A</v>
      </c>
      <c r="J1597" s="18" t="str">
        <f t="shared" si="422"/>
        <v>N/A</v>
      </c>
      <c r="K1597" s="53" t="str">
        <f t="shared" si="423"/>
        <v>N/A</v>
      </c>
      <c r="L1597" s="2"/>
      <c r="M1597" s="2"/>
      <c r="N1597" s="2"/>
      <c r="O1597" s="3"/>
      <c r="P1597" s="59">
        <v>0.49299999999999999</v>
      </c>
      <c r="Q1597" s="59">
        <v>0.70799999999999996</v>
      </c>
      <c r="R1597" s="55">
        <v>0.76</v>
      </c>
      <c r="S1597" s="59">
        <v>0.56699999999999995</v>
      </c>
      <c r="T1597" s="59">
        <v>0.81799999999999995</v>
      </c>
      <c r="U1597" s="55">
        <v>0.88</v>
      </c>
      <c r="V1597" s="4" t="str">
        <f t="shared" si="426"/>
        <v>N/A</v>
      </c>
      <c r="W1597" s="4"/>
    </row>
    <row r="1598" spans="1:23" ht="12.75" customHeight="1" x14ac:dyDescent="0.4">
      <c r="A1598" s="2">
        <f t="shared" si="425"/>
        <v>10</v>
      </c>
      <c r="B1598" s="63"/>
      <c r="C1598" s="4">
        <v>4.1749999999999998</v>
      </c>
      <c r="D1598" s="3">
        <f t="shared" si="417"/>
        <v>0</v>
      </c>
      <c r="E1598" s="51" t="str">
        <f t="shared" si="418"/>
        <v>N/A</v>
      </c>
      <c r="F1598" s="18" t="str">
        <f t="shared" si="419"/>
        <v>N/A</v>
      </c>
      <c r="G1598" s="4">
        <v>6.65</v>
      </c>
      <c r="H1598" s="39">
        <f t="shared" si="420"/>
        <v>0</v>
      </c>
      <c r="I1598" s="52" t="str">
        <f t="shared" si="421"/>
        <v>N/A</v>
      </c>
      <c r="J1598" s="18" t="str">
        <f t="shared" si="422"/>
        <v>N/A</v>
      </c>
      <c r="K1598" s="53" t="str">
        <f t="shared" si="423"/>
        <v>N/A</v>
      </c>
      <c r="L1598" s="2" t="s">
        <v>14</v>
      </c>
      <c r="M1598" s="2"/>
      <c r="N1598" s="2"/>
      <c r="O1598" s="63"/>
      <c r="P1598" s="59">
        <v>0.49299999999999999</v>
      </c>
      <c r="Q1598" s="59">
        <v>0.71299999999999997</v>
      </c>
      <c r="R1598" s="55">
        <v>0.76</v>
      </c>
      <c r="S1598" s="59">
        <v>0.56699999999999995</v>
      </c>
      <c r="T1598" s="59">
        <v>0.82399999999999995</v>
      </c>
      <c r="U1598" s="55">
        <v>0.88</v>
      </c>
      <c r="V1598" s="4" t="str">
        <f t="shared" si="426"/>
        <v>N/A</v>
      </c>
      <c r="W1598" s="4"/>
    </row>
    <row r="1599" spans="1:23" ht="12.75" customHeight="1" x14ac:dyDescent="0.4">
      <c r="A1599" s="2">
        <f t="shared" si="425"/>
        <v>11</v>
      </c>
      <c r="B1599" s="63"/>
      <c r="C1599" s="4">
        <v>4.1749999999999998</v>
      </c>
      <c r="D1599" s="3">
        <f t="shared" si="417"/>
        <v>0</v>
      </c>
      <c r="E1599" s="51" t="str">
        <f t="shared" si="418"/>
        <v>N/A</v>
      </c>
      <c r="F1599" s="18" t="str">
        <f t="shared" si="419"/>
        <v>N/A</v>
      </c>
      <c r="G1599" s="4">
        <v>7.1760000000000002</v>
      </c>
      <c r="H1599" s="39">
        <f t="shared" si="420"/>
        <v>0</v>
      </c>
      <c r="I1599" s="52" t="str">
        <f t="shared" si="421"/>
        <v>N/A</v>
      </c>
      <c r="J1599" s="18" t="str">
        <f t="shared" si="422"/>
        <v>N/A</v>
      </c>
      <c r="K1599" s="53" t="str">
        <f t="shared" si="423"/>
        <v>N/A</v>
      </c>
      <c r="L1599" s="2"/>
      <c r="M1599" s="2"/>
      <c r="N1599" s="2"/>
      <c r="O1599" s="3"/>
      <c r="P1599" s="59">
        <v>0.49299999999999999</v>
      </c>
      <c r="Q1599" s="59">
        <v>0.71699999999999997</v>
      </c>
      <c r="R1599" s="55">
        <v>0.76</v>
      </c>
      <c r="S1599" s="59">
        <v>0.56699999999999995</v>
      </c>
      <c r="T1599" s="59">
        <v>0.82799999999999996</v>
      </c>
      <c r="U1599" s="55">
        <v>0.88</v>
      </c>
      <c r="V1599" s="4" t="str">
        <f t="shared" si="426"/>
        <v>N/A</v>
      </c>
      <c r="W1599" s="4"/>
    </row>
    <row r="1600" spans="1:23" ht="12.75" customHeight="1" x14ac:dyDescent="0.4">
      <c r="A1600" s="2">
        <f t="shared" si="425"/>
        <v>12</v>
      </c>
      <c r="B1600" s="63"/>
      <c r="C1600" s="4">
        <v>4.1749999999999998</v>
      </c>
      <c r="D1600" s="3">
        <f t="shared" si="417"/>
        <v>0</v>
      </c>
      <c r="E1600" s="51" t="str">
        <f t="shared" si="418"/>
        <v>N/A</v>
      </c>
      <c r="F1600" s="18" t="str">
        <f t="shared" si="419"/>
        <v>N/A</v>
      </c>
      <c r="G1600" s="4">
        <v>7.6550000000000002</v>
      </c>
      <c r="H1600" s="39">
        <f t="shared" si="420"/>
        <v>0</v>
      </c>
      <c r="I1600" s="52" t="str">
        <f t="shared" si="421"/>
        <v>N/A</v>
      </c>
      <c r="J1600" s="18" t="str">
        <f t="shared" si="422"/>
        <v>N/A</v>
      </c>
      <c r="K1600" s="53" t="str">
        <f t="shared" si="423"/>
        <v>N/A</v>
      </c>
      <c r="L1600" s="2" t="s">
        <v>29</v>
      </c>
      <c r="M1600" s="2"/>
      <c r="N1600" s="2"/>
      <c r="O1600" s="63"/>
      <c r="P1600" s="59">
        <v>0.49299999999999999</v>
      </c>
      <c r="Q1600" s="59">
        <v>0.72</v>
      </c>
      <c r="R1600" s="55">
        <v>0.77</v>
      </c>
      <c r="S1600" s="59">
        <v>0.56699999999999995</v>
      </c>
      <c r="T1600" s="59">
        <v>0.83099999999999996</v>
      </c>
      <c r="U1600" s="55">
        <v>0.88</v>
      </c>
      <c r="V1600" s="4" t="str">
        <f t="shared" si="426"/>
        <v>N/A</v>
      </c>
      <c r="W1600" s="4"/>
    </row>
    <row r="1601" spans="1:23" ht="12.75" customHeight="1" x14ac:dyDescent="0.4">
      <c r="A1601" s="2">
        <f t="shared" si="425"/>
        <v>13</v>
      </c>
      <c r="B1601" s="63"/>
      <c r="C1601" s="4">
        <v>4.1749999999999998</v>
      </c>
      <c r="D1601" s="3">
        <f t="shared" si="417"/>
        <v>0</v>
      </c>
      <c r="E1601" s="51" t="str">
        <f t="shared" si="418"/>
        <v>N/A</v>
      </c>
      <c r="F1601" s="18" t="str">
        <f t="shared" si="419"/>
        <v>N/A</v>
      </c>
      <c r="G1601" s="4">
        <v>8.093</v>
      </c>
      <c r="H1601" s="39">
        <f t="shared" si="420"/>
        <v>0</v>
      </c>
      <c r="I1601" s="52" t="str">
        <f t="shared" si="421"/>
        <v>N/A</v>
      </c>
      <c r="J1601" s="18" t="str">
        <f t="shared" si="422"/>
        <v>N/A</v>
      </c>
      <c r="K1601" s="53" t="str">
        <f t="shared" si="423"/>
        <v>N/A</v>
      </c>
      <c r="L1601" s="2"/>
      <c r="M1601" s="2"/>
      <c r="N1601" s="2"/>
      <c r="O1601" s="3"/>
      <c r="P1601" s="59">
        <v>0.49299999999999999</v>
      </c>
      <c r="Q1601" s="59">
        <v>0.72299999999999998</v>
      </c>
      <c r="R1601" s="55">
        <v>0.77</v>
      </c>
      <c r="S1601" s="59">
        <v>0.56699999999999995</v>
      </c>
      <c r="T1601" s="59">
        <v>0.83399999999999996</v>
      </c>
      <c r="U1601" s="55">
        <v>0.89</v>
      </c>
      <c r="V1601" s="4" t="str">
        <f t="shared" si="426"/>
        <v>N/A</v>
      </c>
      <c r="W1601" s="4"/>
    </row>
    <row r="1602" spans="1:23" ht="12.75" customHeight="1" x14ac:dyDescent="0.4">
      <c r="A1602" s="2">
        <f t="shared" si="425"/>
        <v>14</v>
      </c>
      <c r="B1602" s="63"/>
      <c r="C1602" s="4">
        <v>4.1749999999999998</v>
      </c>
      <c r="D1602" s="3">
        <f t="shared" si="417"/>
        <v>0</v>
      </c>
      <c r="E1602" s="51" t="str">
        <f t="shared" si="418"/>
        <v>N/A</v>
      </c>
      <c r="F1602" s="18" t="str">
        <f t="shared" si="419"/>
        <v>N/A</v>
      </c>
      <c r="G1602" s="4">
        <v>8.4930000000000003</v>
      </c>
      <c r="H1602" s="39">
        <f t="shared" si="420"/>
        <v>0</v>
      </c>
      <c r="I1602" s="52" t="str">
        <f t="shared" si="421"/>
        <v>N/A</v>
      </c>
      <c r="J1602" s="18" t="str">
        <f t="shared" si="422"/>
        <v>N/A</v>
      </c>
      <c r="K1602" s="53" t="str">
        <f t="shared" si="423"/>
        <v>N/A</v>
      </c>
      <c r="L1602" s="2" t="s">
        <v>15</v>
      </c>
      <c r="M1602" s="2"/>
      <c r="N1602" s="2"/>
      <c r="O1602" s="3">
        <f t="shared" ref="O1602" si="429">O1598+O1600</f>
        <v>0</v>
      </c>
      <c r="P1602" s="59">
        <v>0.49299999999999999</v>
      </c>
      <c r="Q1602" s="59">
        <v>0.72499999999999998</v>
      </c>
      <c r="R1602" s="55">
        <v>0.77</v>
      </c>
      <c r="S1602" s="59">
        <v>0.56699999999999995</v>
      </c>
      <c r="T1602" s="59">
        <v>0.83699999999999997</v>
      </c>
      <c r="U1602" s="55">
        <v>0.89</v>
      </c>
      <c r="V1602" s="4" t="str">
        <f t="shared" si="426"/>
        <v>N/A</v>
      </c>
      <c r="W1602" s="4"/>
    </row>
    <row r="1603" spans="1:23" ht="12.75" customHeight="1" x14ac:dyDescent="0.4">
      <c r="A1603" s="13" t="s">
        <v>84</v>
      </c>
      <c r="B1603" s="63"/>
      <c r="C1603" s="4">
        <v>4.1749999999999998</v>
      </c>
      <c r="D1603" s="3">
        <f t="shared" si="417"/>
        <v>0</v>
      </c>
      <c r="E1603" s="51" t="str">
        <f t="shared" si="418"/>
        <v>N/A</v>
      </c>
      <c r="F1603" s="18" t="str">
        <f t="shared" si="419"/>
        <v>N/A</v>
      </c>
      <c r="G1603" s="4">
        <v>8.6839999999999993</v>
      </c>
      <c r="H1603" s="39">
        <f t="shared" si="420"/>
        <v>0</v>
      </c>
      <c r="I1603" s="52" t="str">
        <f t="shared" si="421"/>
        <v>N/A</v>
      </c>
      <c r="J1603" s="18" t="str">
        <f t="shared" si="422"/>
        <v>N/A</v>
      </c>
      <c r="K1603" s="53" t="str">
        <f t="shared" si="423"/>
        <v>N/A</v>
      </c>
      <c r="L1603" s="2"/>
      <c r="M1603" s="2"/>
      <c r="N1603" s="2"/>
      <c r="O1603" s="2"/>
      <c r="P1603" s="59">
        <v>0.49299999999999999</v>
      </c>
      <c r="Q1603" s="59">
        <v>0.72499999999999998</v>
      </c>
      <c r="R1603" s="55">
        <v>0.77</v>
      </c>
      <c r="S1603" s="59">
        <v>0.56699999999999995</v>
      </c>
      <c r="T1603" s="59">
        <v>0.83799999999999997</v>
      </c>
      <c r="U1603" s="55">
        <v>0.89</v>
      </c>
      <c r="V1603" s="4" t="str">
        <f t="shared" si="426"/>
        <v>N/A</v>
      </c>
      <c r="W1603" s="4"/>
    </row>
    <row r="1604" spans="1:23" s="16" customFormat="1" ht="12.75" customHeight="1" x14ac:dyDescent="0.4">
      <c r="A1604" s="16" t="s">
        <v>3</v>
      </c>
      <c r="B1604" s="16">
        <f t="shared" ref="B1604" si="430">SUM(B1589:B1603)</f>
        <v>0</v>
      </c>
      <c r="D1604" s="16">
        <f t="shared" ref="D1604" si="431">SUM(D1589:D1603)</f>
        <v>0</v>
      </c>
      <c r="F1604" s="16">
        <f t="shared" ref="F1604" si="432">SUM(F1589:F1603)</f>
        <v>0</v>
      </c>
      <c r="H1604" s="40">
        <f t="shared" ref="H1604" si="433">SUM(H1589:H1603)</f>
        <v>0</v>
      </c>
      <c r="J1604" s="16">
        <f t="shared" ref="J1604" si="434">SUM(J1589:J1603)</f>
        <v>0</v>
      </c>
      <c r="K1604" s="41"/>
      <c r="L1604" s="2" t="s">
        <v>16</v>
      </c>
      <c r="M1604" s="2"/>
      <c r="N1604" s="2"/>
      <c r="O1604" s="47">
        <f>ROUND(H1607,Rounding_decimals)</f>
        <v>0</v>
      </c>
      <c r="R1604" s="60"/>
      <c r="U1604" s="60"/>
    </row>
    <row r="1605" spans="1:23" s="5" customFormat="1" ht="12.75" customHeight="1" x14ac:dyDescent="0.4">
      <c r="B1605" s="18"/>
      <c r="C1605" s="17"/>
      <c r="D1605" s="42" t="s">
        <v>52</v>
      </c>
      <c r="F1605" s="43" t="s">
        <v>53</v>
      </c>
      <c r="G1605" s="17"/>
      <c r="H1605" s="17" t="s">
        <v>54</v>
      </c>
      <c r="I1605" s="17"/>
      <c r="J1605" s="43" t="s">
        <v>55</v>
      </c>
      <c r="K1605" s="44"/>
      <c r="L1605" s="2"/>
      <c r="M1605" s="2"/>
      <c r="N1605" s="2"/>
      <c r="O1605" s="48"/>
      <c r="R1605" s="61"/>
      <c r="U1605" s="61"/>
    </row>
    <row r="1606" spans="1:23" ht="12.75" customHeight="1" x14ac:dyDescent="0.4">
      <c r="L1606" s="2" t="s">
        <v>17</v>
      </c>
      <c r="M1606" s="2"/>
      <c r="N1606" s="2"/>
      <c r="O1606" s="47">
        <f>IF(O1596=0,0,O1596/(N1596-O1602))</f>
        <v>0</v>
      </c>
    </row>
    <row r="1607" spans="1:23" ht="12.75" customHeight="1" x14ac:dyDescent="0.4">
      <c r="B1607" s="2"/>
      <c r="C1607" s="3" t="s">
        <v>56</v>
      </c>
      <c r="H1607" s="47">
        <f t="shared" ref="H1607" si="435">IFERROR(IF(F1604+J1604=0,0,(F1604+J1604)/(D1604+H1604)),0)</f>
        <v>0</v>
      </c>
      <c r="L1607" s="2" t="s">
        <v>18</v>
      </c>
      <c r="M1607" s="2"/>
      <c r="N1607" s="2"/>
      <c r="O1607" s="2"/>
    </row>
    <row r="1608" spans="1:23" ht="12.75" customHeight="1" x14ac:dyDescent="0.4">
      <c r="L1608" s="2"/>
      <c r="M1608" s="2"/>
      <c r="N1608" s="2"/>
      <c r="O1608" s="2"/>
    </row>
    <row r="1609" spans="1:23" ht="12.75" customHeight="1" x14ac:dyDescent="0.4">
      <c r="L1609" s="2" t="s">
        <v>19</v>
      </c>
      <c r="M1609" s="2"/>
      <c r="N1609" s="2"/>
      <c r="O1609" s="63"/>
    </row>
    <row r="1610" spans="1:23" ht="12.75" customHeight="1" x14ac:dyDescent="0.4">
      <c r="A1610" s="19" t="s">
        <v>131</v>
      </c>
      <c r="L1610" s="2" t="s">
        <v>32</v>
      </c>
      <c r="M1610" s="2"/>
      <c r="N1610" s="2"/>
      <c r="O1610" s="24" t="str">
        <f>IF(AND(O1606&lt;O1604,O1609&gt;500),"Proceed","Stop")</f>
        <v>Stop</v>
      </c>
    </row>
    <row r="1611" spans="1:23" ht="12.75" customHeight="1" x14ac:dyDescent="0.4">
      <c r="A1611" s="19" t="s">
        <v>71</v>
      </c>
      <c r="L1611" s="2"/>
      <c r="M1611" s="2"/>
      <c r="N1611" s="2"/>
      <c r="O1611" s="2"/>
    </row>
    <row r="1612" spans="1:23" ht="12.75" customHeight="1" x14ac:dyDescent="0.4">
      <c r="A1612" s="19" t="s">
        <v>85</v>
      </c>
      <c r="L1612" s="2" t="s">
        <v>20</v>
      </c>
      <c r="M1612" s="2"/>
      <c r="N1612" s="2"/>
      <c r="O1612" s="45" t="str">
        <f>IF(O1610="Proceed",IF(O1609&gt;9999,0,IF(O1609&gt;4999,0.05,IF(O1609&gt;2499,0.075,IF(O1609&gt;999,0.1,IF(NOT(O1609&lt;500),0.15,"N/A"))))),"N/A")</f>
        <v>N/A</v>
      </c>
    </row>
    <row r="1613" spans="1:23" ht="12.75" customHeight="1" x14ac:dyDescent="0.4">
      <c r="A1613" s="2" t="s">
        <v>40</v>
      </c>
      <c r="L1613" s="2"/>
      <c r="M1613" s="2"/>
      <c r="N1613" s="2"/>
      <c r="O1613" s="2"/>
    </row>
    <row r="1614" spans="1:23" ht="12.75" customHeight="1" x14ac:dyDescent="0.4">
      <c r="A1614" s="19" t="s">
        <v>86</v>
      </c>
      <c r="L1614" s="2" t="s">
        <v>33</v>
      </c>
      <c r="M1614" s="2"/>
      <c r="N1614" s="2"/>
      <c r="O1614" s="27" t="str">
        <f>IFERROR(ROUND(O1606+O1612,Rounding_decimals), "N/A")</f>
        <v>N/A</v>
      </c>
    </row>
    <row r="1615" spans="1:23" ht="12.75" customHeight="1" x14ac:dyDescent="0.4">
      <c r="A1615" s="19" t="s">
        <v>87</v>
      </c>
      <c r="L1615" s="2" t="s">
        <v>34</v>
      </c>
      <c r="M1615" s="2"/>
      <c r="N1615" s="2"/>
      <c r="O1615" s="2"/>
    </row>
    <row r="1616" spans="1:23" ht="12.75" customHeight="1" x14ac:dyDescent="0.4">
      <c r="A1616" s="2" t="s">
        <v>41</v>
      </c>
      <c r="K1616" s="20"/>
      <c r="L1616" s="2" t="s">
        <v>21</v>
      </c>
      <c r="M1616" s="2"/>
      <c r="N1616" s="2"/>
      <c r="O1616" s="2" t="str">
        <f t="shared" ref="O1616" si="436">IF(O1614&lt;O1604,"Proceed","Stop")</f>
        <v>Stop</v>
      </c>
    </row>
    <row r="1617" spans="1:15" ht="12.75" customHeight="1" x14ac:dyDescent="0.4">
      <c r="A1617" s="19" t="s">
        <v>88</v>
      </c>
      <c r="K1617" s="21"/>
      <c r="L1617" s="2"/>
      <c r="M1617" s="2"/>
      <c r="N1617" s="2"/>
      <c r="O1617" s="2"/>
    </row>
    <row r="1618" spans="1:15" ht="12.75" customHeight="1" x14ac:dyDescent="0.4">
      <c r="A1618" s="2" t="s">
        <v>134</v>
      </c>
      <c r="L1618" s="2" t="s">
        <v>22</v>
      </c>
      <c r="M1618" s="2"/>
      <c r="N1618" s="2"/>
      <c r="O1618" s="3" t="str">
        <f t="shared" ref="O1618" si="437">IF(O1616="Proceed",(N1596-O1602)*O1614,"N/A")</f>
        <v>N/A</v>
      </c>
    </row>
    <row r="1619" spans="1:15" ht="12.75" customHeight="1" x14ac:dyDescent="0.4">
      <c r="L1619" s="2" t="s">
        <v>23</v>
      </c>
      <c r="M1619" s="2"/>
      <c r="N1619" s="2"/>
      <c r="O1619" s="2"/>
    </row>
    <row r="1620" spans="1:15" ht="12.75" customHeight="1" x14ac:dyDescent="0.4">
      <c r="L1620" s="2"/>
      <c r="M1620" s="2"/>
      <c r="N1620" s="2"/>
      <c r="O1620" s="2"/>
    </row>
    <row r="1621" spans="1:15" ht="12.75" customHeight="1" x14ac:dyDescent="0.4">
      <c r="L1621" s="2" t="s">
        <v>24</v>
      </c>
      <c r="M1621" s="2"/>
      <c r="N1621" s="2"/>
      <c r="O1621" s="3">
        <f>IFERROR((N1596-O1602)-(O1618/O1604),0)</f>
        <v>0</v>
      </c>
    </row>
    <row r="1622" spans="1:15" ht="12.75" customHeight="1" x14ac:dyDescent="0.4">
      <c r="L1622" s="2" t="s">
        <v>25</v>
      </c>
      <c r="M1622" s="2"/>
      <c r="N1622" s="2"/>
      <c r="O1622" s="2"/>
    </row>
    <row r="1623" spans="1:15" ht="12.75" customHeight="1" x14ac:dyDescent="0.4">
      <c r="L1623" s="2"/>
      <c r="M1623" s="2"/>
      <c r="N1623" s="2"/>
      <c r="O1623" s="2"/>
    </row>
    <row r="1624" spans="1:15" ht="12.75" customHeight="1" x14ac:dyDescent="0.4">
      <c r="L1624" s="2" t="s">
        <v>120</v>
      </c>
      <c r="M1624" s="2"/>
      <c r="N1624" s="2"/>
      <c r="O1624" s="2"/>
    </row>
    <row r="1625" spans="1:15" ht="12.75" customHeight="1" x14ac:dyDescent="0.4">
      <c r="L1625" s="2" t="s">
        <v>121</v>
      </c>
      <c r="M1625" s="2"/>
      <c r="N1625" s="2"/>
      <c r="O1625" s="2"/>
    </row>
    <row r="1626" spans="1:15" ht="12.75" customHeight="1" x14ac:dyDescent="0.4">
      <c r="L1626" s="2"/>
      <c r="M1626" s="2"/>
      <c r="N1626" s="2"/>
      <c r="O1626" s="2"/>
    </row>
    <row r="1627" spans="1:15" ht="12.75" customHeight="1" x14ac:dyDescent="0.4">
      <c r="L1627" s="2"/>
      <c r="O1627" s="2"/>
    </row>
    <row r="1628" spans="1:15" ht="12.75" customHeight="1" x14ac:dyDescent="0.4">
      <c r="L1628" s="2"/>
      <c r="M1628" s="2" t="s">
        <v>26</v>
      </c>
      <c r="N1628" s="2"/>
      <c r="O1628" s="2"/>
    </row>
    <row r="1629" spans="1:15" ht="12.75" customHeight="1" x14ac:dyDescent="0.4">
      <c r="L1629" s="2"/>
      <c r="M1629" s="2"/>
      <c r="N1629" s="2"/>
      <c r="O1629" s="2"/>
    </row>
    <row r="1630" spans="1:15" ht="12.75" customHeight="1" x14ac:dyDescent="0.4">
      <c r="L1630" s="2"/>
      <c r="M1630" s="25" t="s">
        <v>4</v>
      </c>
      <c r="N1630" s="26" t="s">
        <v>8</v>
      </c>
      <c r="O1630" s="2"/>
    </row>
    <row r="1631" spans="1:15" ht="12.75" customHeight="1" x14ac:dyDescent="0.4">
      <c r="L1631" s="2"/>
      <c r="M1631" s="25"/>
      <c r="N1631" s="26"/>
      <c r="O1631" s="2"/>
    </row>
    <row r="1632" spans="1:15" ht="12.75" customHeight="1" x14ac:dyDescent="0.4">
      <c r="L1632" s="2"/>
      <c r="M1632" s="2" t="s">
        <v>36</v>
      </c>
      <c r="N1632" s="27">
        <v>0</v>
      </c>
      <c r="O1632" s="2"/>
    </row>
    <row r="1633" spans="12:15" ht="12.75" customHeight="1" x14ac:dyDescent="0.4">
      <c r="L1633" s="2"/>
      <c r="M1633" s="2" t="s">
        <v>37</v>
      </c>
      <c r="N1633" s="27">
        <v>0.05</v>
      </c>
      <c r="O1633" s="2"/>
    </row>
    <row r="1634" spans="12:15" ht="12.75" customHeight="1" x14ac:dyDescent="0.4">
      <c r="L1634" s="2"/>
      <c r="M1634" s="2" t="s">
        <v>38</v>
      </c>
      <c r="N1634" s="27">
        <v>7.4999999999999997E-2</v>
      </c>
      <c r="O1634" s="2"/>
    </row>
    <row r="1635" spans="12:15" ht="12.75" customHeight="1" x14ac:dyDescent="0.4">
      <c r="L1635" s="2"/>
      <c r="M1635" s="2" t="s">
        <v>39</v>
      </c>
      <c r="N1635" s="27">
        <v>0.1</v>
      </c>
      <c r="O1635" s="2"/>
    </row>
    <row r="1636" spans="12:15" ht="12.75" customHeight="1" x14ac:dyDescent="0.4">
      <c r="L1636" s="2"/>
      <c r="M1636" s="2" t="s">
        <v>5</v>
      </c>
      <c r="N1636" s="27">
        <v>0.15</v>
      </c>
      <c r="O1636" s="2"/>
    </row>
    <row r="1637" spans="12:15" ht="12.75" customHeight="1" x14ac:dyDescent="0.4">
      <c r="L1637" s="2"/>
      <c r="M1637" s="2" t="s">
        <v>35</v>
      </c>
      <c r="N1637" s="27" t="s">
        <v>27</v>
      </c>
      <c r="O1637" s="2"/>
    </row>
    <row r="1638" spans="12:15" ht="12.75" customHeight="1" x14ac:dyDescent="0.4">
      <c r="L1638" s="2"/>
      <c r="M1638" s="2"/>
      <c r="N1638" s="2"/>
      <c r="O1638" s="2"/>
    </row>
    <row r="1639" spans="12:15" ht="12.75" customHeight="1" x14ac:dyDescent="0.4">
      <c r="M1639" s="2"/>
      <c r="N1639" s="2"/>
      <c r="O1639" s="2"/>
    </row>
    <row r="1640" spans="12:15" ht="12.75" customHeight="1" x14ac:dyDescent="0.4">
      <c r="L1640" s="19" t="s">
        <v>131</v>
      </c>
      <c r="M1640" s="2"/>
      <c r="N1640" s="2"/>
      <c r="O1640" s="2"/>
    </row>
    <row r="1641" spans="12:15" ht="12.75" customHeight="1" x14ac:dyDescent="0.4">
      <c r="L1641" s="19" t="s">
        <v>75</v>
      </c>
      <c r="M1641" s="2"/>
      <c r="N1641" s="2"/>
      <c r="O1641" s="2"/>
    </row>
    <row r="1642" spans="12:15" ht="12.75" customHeight="1" x14ac:dyDescent="0.4">
      <c r="L1642" s="19" t="s">
        <v>76</v>
      </c>
      <c r="M1642" s="2"/>
      <c r="N1642" s="2"/>
      <c r="O1642" s="2"/>
    </row>
    <row r="1643" spans="12:15" ht="12.75" customHeight="1" x14ac:dyDescent="0.4">
      <c r="L1643" s="2" t="s">
        <v>77</v>
      </c>
      <c r="M1643" s="2"/>
      <c r="N1643" s="2"/>
      <c r="O1643" s="2"/>
    </row>
    <row r="1644" spans="12:15" ht="12.75" customHeight="1" x14ac:dyDescent="0.4">
      <c r="L1644" s="2" t="s">
        <v>78</v>
      </c>
      <c r="M1644" s="2"/>
      <c r="N1644" s="2"/>
      <c r="O1644" s="20"/>
    </row>
    <row r="1645" spans="12:15" ht="12.75" customHeight="1" x14ac:dyDescent="0.4">
      <c r="L1645" s="2" t="s">
        <v>79</v>
      </c>
      <c r="M1645" s="2"/>
      <c r="N1645" s="2"/>
      <c r="O1645" s="21"/>
    </row>
    <row r="1646" spans="12:15" ht="12.75" customHeight="1" x14ac:dyDescent="0.4">
      <c r="L1646" s="2" t="s">
        <v>80</v>
      </c>
      <c r="M1646" s="2"/>
      <c r="N1646" s="2"/>
      <c r="O1646" s="2"/>
    </row>
    <row r="1647" spans="12:15" ht="12.75" customHeight="1" x14ac:dyDescent="0.4">
      <c r="L1647" s="2"/>
      <c r="M1647" s="2"/>
      <c r="N1647" s="2"/>
      <c r="O1647" s="2"/>
    </row>
    <row r="1648" spans="12:15" ht="12.75" customHeight="1" x14ac:dyDescent="0.4">
      <c r="L1648" s="2"/>
      <c r="M1648" s="2"/>
      <c r="N1648" s="2"/>
      <c r="O1648" s="2"/>
    </row>
    <row r="1649" spans="1:23" ht="12.75" customHeight="1" x14ac:dyDescent="0.4">
      <c r="L1649" s="2"/>
      <c r="M1649" s="2"/>
      <c r="N1649" s="2"/>
      <c r="O1649" s="2"/>
    </row>
    <row r="1650" spans="1:23" s="66" customFormat="1" ht="12.75" customHeight="1" x14ac:dyDescent="0.3">
      <c r="A1650" s="69" t="s">
        <v>137</v>
      </c>
      <c r="B1650" s="70"/>
      <c r="C1650" s="67"/>
      <c r="D1650" s="71"/>
      <c r="F1650" s="72"/>
      <c r="G1650" s="67"/>
      <c r="H1650" s="67"/>
      <c r="I1650" s="67"/>
      <c r="J1650" s="72"/>
      <c r="K1650" s="68"/>
      <c r="L1650" s="69" t="s">
        <v>137</v>
      </c>
      <c r="R1650" s="73"/>
      <c r="U1650" s="73"/>
    </row>
    <row r="1651" spans="1:23" ht="12.75" customHeight="1" x14ac:dyDescent="0.4">
      <c r="A1651" s="2" t="s">
        <v>65</v>
      </c>
      <c r="L1651" s="2" t="s">
        <v>65</v>
      </c>
      <c r="M1651" s="2"/>
      <c r="N1651" s="2"/>
      <c r="O1651" s="2"/>
    </row>
    <row r="1652" spans="1:23" ht="12.75" customHeight="1" x14ac:dyDescent="0.4">
      <c r="A1652" s="1" t="s">
        <v>67</v>
      </c>
      <c r="L1652" s="1" t="s">
        <v>68</v>
      </c>
      <c r="M1652" s="2"/>
      <c r="N1652" s="2"/>
      <c r="O1652" s="2"/>
    </row>
    <row r="1653" spans="1:23" ht="12.75" customHeight="1" x14ac:dyDescent="0.4">
      <c r="A1653" s="1" t="str">
        <f>Summary!A1670&amp;" "&amp;Summary!B1670</f>
        <v xml:space="preserve"> </v>
      </c>
      <c r="L1653" s="1" t="str">
        <f>Summary!A1670&amp;" "&amp;Summary!B1670</f>
        <v xml:space="preserve"> </v>
      </c>
      <c r="M1653" s="2"/>
      <c r="N1653" s="2"/>
      <c r="O1653" s="2"/>
    </row>
    <row r="1654" spans="1:23" ht="12.75" customHeight="1" x14ac:dyDescent="0.4">
      <c r="L1654" s="2"/>
      <c r="M1654" s="2"/>
      <c r="N1654" s="2"/>
      <c r="O1654" s="2"/>
    </row>
    <row r="1655" spans="1:23" ht="12.75" customHeight="1" x14ac:dyDescent="0.4">
      <c r="L1655" s="2"/>
      <c r="M1655" s="2"/>
      <c r="N1655" s="2"/>
      <c r="O1655" s="2"/>
    </row>
    <row r="1656" spans="1:23" ht="12.75" customHeight="1" x14ac:dyDescent="0.4">
      <c r="A1656" s="6" t="s">
        <v>11</v>
      </c>
      <c r="B1656" s="14">
        <f>Summary!$B$6</f>
        <v>0</v>
      </c>
      <c r="C1656" s="2"/>
      <c r="E1656" s="6"/>
      <c r="F1656" s="2"/>
      <c r="L1656" s="6" t="s">
        <v>11</v>
      </c>
      <c r="M1656" s="14">
        <f>Summary!$B$6</f>
        <v>0</v>
      </c>
      <c r="N1656" s="5"/>
      <c r="O1656" s="5"/>
    </row>
    <row r="1657" spans="1:23" ht="12.75" customHeight="1" x14ac:dyDescent="0.4">
      <c r="A1657" s="6" t="s">
        <v>6</v>
      </c>
      <c r="B1657" s="22">
        <f>Summary!$B$7</f>
        <v>0</v>
      </c>
      <c r="C1657" s="2"/>
      <c r="E1657" s="6"/>
      <c r="F1657" s="4"/>
      <c r="I1657" s="6"/>
      <c r="K1657" s="7"/>
      <c r="L1657" s="6" t="s">
        <v>6</v>
      </c>
      <c r="M1657" s="22">
        <f>Summary!$B$7</f>
        <v>0</v>
      </c>
      <c r="N1657" s="5"/>
      <c r="O1657" s="5"/>
    </row>
    <row r="1658" spans="1:23" ht="12.75" customHeight="1" x14ac:dyDescent="0.4">
      <c r="A1658" s="2" t="s">
        <v>69</v>
      </c>
      <c r="B1658" s="62" t="s">
        <v>125</v>
      </c>
      <c r="C1658" s="2"/>
      <c r="F1658" s="3"/>
      <c r="I1658" s="6"/>
      <c r="L1658" s="2" t="s">
        <v>69</v>
      </c>
      <c r="M1658" s="4" t="str">
        <f>Refunds!B1658</f>
        <v>N/A</v>
      </c>
      <c r="N1658" s="5"/>
      <c r="O1658" s="5"/>
    </row>
    <row r="1659" spans="1:23" ht="12.75" customHeight="1" x14ac:dyDescent="0.4">
      <c r="A1659" s="6" t="s">
        <v>70</v>
      </c>
      <c r="B1659" s="62" t="s">
        <v>125</v>
      </c>
      <c r="C1659" s="2"/>
      <c r="F1659" s="3"/>
      <c r="G1659" s="2"/>
      <c r="H1659" s="2"/>
      <c r="I1659" s="7"/>
      <c r="J1659" s="7"/>
      <c r="K1659" s="7"/>
      <c r="L1659" s="6" t="s">
        <v>70</v>
      </c>
      <c r="M1659" s="22" t="str">
        <f>Refunds!B1659</f>
        <v>N/A</v>
      </c>
      <c r="N1659" s="5"/>
      <c r="O1659" s="5"/>
    </row>
    <row r="1660" spans="1:23" ht="12.75" customHeight="1" x14ac:dyDescent="0.4">
      <c r="A1660" s="2" t="s">
        <v>148</v>
      </c>
      <c r="B1660" s="62"/>
      <c r="J1660" s="4"/>
      <c r="L1660" s="6" t="s">
        <v>148</v>
      </c>
      <c r="M1660" s="22">
        <f>B1660</f>
        <v>0</v>
      </c>
      <c r="N1660" s="5"/>
      <c r="O1660" s="5"/>
    </row>
    <row r="1661" spans="1:23" ht="12.75" customHeight="1" x14ac:dyDescent="0.4">
      <c r="J1661" s="4"/>
      <c r="L1661" s="2"/>
      <c r="M1661" s="2"/>
      <c r="N1661" s="2"/>
      <c r="O1661" s="2"/>
    </row>
    <row r="1662" spans="1:23" s="23" customFormat="1" ht="52.5" x14ac:dyDescent="0.4">
      <c r="A1662" s="23" t="s">
        <v>81</v>
      </c>
      <c r="B1662" s="29" t="s">
        <v>82</v>
      </c>
      <c r="C1662" s="30" t="s">
        <v>44</v>
      </c>
      <c r="D1662" s="31" t="s">
        <v>48</v>
      </c>
      <c r="E1662" s="23" t="s">
        <v>45</v>
      </c>
      <c r="F1662" s="32" t="s">
        <v>49</v>
      </c>
      <c r="G1662" s="30" t="s">
        <v>46</v>
      </c>
      <c r="H1662" s="30" t="s">
        <v>50</v>
      </c>
      <c r="I1662" s="30" t="s">
        <v>47</v>
      </c>
      <c r="J1662" s="32" t="s">
        <v>51</v>
      </c>
      <c r="K1662" s="33" t="s">
        <v>83</v>
      </c>
      <c r="L1662" s="5"/>
      <c r="M1662" s="5"/>
      <c r="N1662" s="23" t="s">
        <v>72</v>
      </c>
      <c r="O1662" s="23" t="s">
        <v>73</v>
      </c>
      <c r="P1662" s="56" t="s">
        <v>57</v>
      </c>
      <c r="Q1662" s="56" t="s">
        <v>58</v>
      </c>
      <c r="R1662" s="57" t="s">
        <v>59</v>
      </c>
      <c r="S1662" s="56" t="s">
        <v>60</v>
      </c>
      <c r="T1662" s="56" t="s">
        <v>61</v>
      </c>
      <c r="U1662" s="57" t="s">
        <v>62</v>
      </c>
      <c r="V1662" s="23" t="s">
        <v>126</v>
      </c>
    </row>
    <row r="1663" spans="1:23" s="26" customFormat="1" ht="12.75" customHeight="1" x14ac:dyDescent="0.4">
      <c r="B1663" s="34"/>
      <c r="C1663" s="35"/>
      <c r="D1663" s="36"/>
      <c r="F1663" s="37"/>
      <c r="G1663" s="35"/>
      <c r="H1663" s="35"/>
      <c r="I1663" s="35"/>
      <c r="J1663" s="37"/>
      <c r="K1663" s="38"/>
      <c r="L1663" s="2"/>
      <c r="M1663" s="2"/>
      <c r="N1663" s="2"/>
      <c r="O1663" s="2"/>
      <c r="R1663" s="58"/>
      <c r="U1663" s="58"/>
    </row>
    <row r="1664" spans="1:23" ht="12.75" customHeight="1" x14ac:dyDescent="0.4">
      <c r="A1664" s="2">
        <v>1</v>
      </c>
      <c r="B1664" s="63"/>
      <c r="C1664" s="4">
        <v>2.77</v>
      </c>
      <c r="D1664" s="3">
        <f t="shared" ref="D1664:D1678" si="438">B1664*C1664</f>
        <v>0</v>
      </c>
      <c r="E1664" s="51" t="str">
        <f t="shared" ref="E1664:E1678" si="439">IF(OR(V1664="Individual",V1664="Individual Select",V1664="Group Mass-Marketed",V1664="Group Select Mass-Marketed"),P1664,IF(OR(V1664="Group",V1664="Group Select"),S1664,"N/A"))</f>
        <v>N/A</v>
      </c>
      <c r="F1664" s="18" t="str">
        <f t="shared" ref="F1664:F1678" si="440">IFERROR(D1664*E1664,"N/A")</f>
        <v>N/A</v>
      </c>
      <c r="G1664" s="4">
        <v>0</v>
      </c>
      <c r="H1664" s="39">
        <f t="shared" ref="H1664:H1678" si="441">B1664*G1664</f>
        <v>0</v>
      </c>
      <c r="I1664" s="52" t="str">
        <f t="shared" ref="I1664:I1678" si="442">IF(OR(V1664="Individual",V1664="Individual Select",V1664="Group Mass-Marketed",V1664="Group Select Mass-Marketed"),Q1664,IF(OR(V1664="Group",V1664="Group Select"),T1664,"N/A"))</f>
        <v>N/A</v>
      </c>
      <c r="J1664" s="18" t="str">
        <f t="shared" ref="J1664:J1678" si="443">IFERROR(H1664*I1664, "N/A")</f>
        <v>N/A</v>
      </c>
      <c r="K1664" s="53" t="str">
        <f t="shared" ref="K1664:K1678" si="444">IF(OR(V1664="Individual",V1664="Individual Select",V1664="Group Mass-Marketed",V1664="Group Select Mass-Marketed"),R1664,IF(OR(V1664="Group",V1664="Group Select"),U1664,"N/A"))</f>
        <v>N/A</v>
      </c>
      <c r="L1664" s="2" t="s">
        <v>12</v>
      </c>
      <c r="M1664" s="2"/>
      <c r="N1664" s="2"/>
      <c r="O1664" s="2"/>
      <c r="P1664" s="59">
        <v>0.442</v>
      </c>
      <c r="Q1664" s="59">
        <v>0</v>
      </c>
      <c r="R1664" s="55">
        <v>0.4</v>
      </c>
      <c r="S1664" s="59">
        <v>0.50700000000000001</v>
      </c>
      <c r="T1664" s="59">
        <v>0</v>
      </c>
      <c r="U1664" s="55">
        <v>0.46</v>
      </c>
      <c r="V1664" s="4" t="str">
        <f t="shared" ref="V1664" si="445">B1658</f>
        <v>N/A</v>
      </c>
      <c r="W1664" s="4"/>
    </row>
    <row r="1665" spans="1:23" ht="12.75" customHeight="1" x14ac:dyDescent="0.4">
      <c r="A1665" s="2">
        <f t="shared" ref="A1665:A1677" si="446">A1664+1</f>
        <v>2</v>
      </c>
      <c r="B1665" s="63"/>
      <c r="C1665" s="4">
        <v>4.1749999999999998</v>
      </c>
      <c r="D1665" s="3">
        <f t="shared" si="438"/>
        <v>0</v>
      </c>
      <c r="E1665" s="51" t="str">
        <f t="shared" si="439"/>
        <v>N/A</v>
      </c>
      <c r="F1665" s="18" t="str">
        <f t="shared" si="440"/>
        <v>N/A</v>
      </c>
      <c r="G1665" s="4">
        <v>0</v>
      </c>
      <c r="H1665" s="39">
        <f t="shared" si="441"/>
        <v>0</v>
      </c>
      <c r="I1665" s="52" t="str">
        <f t="shared" si="442"/>
        <v>N/A</v>
      </c>
      <c r="J1665" s="18" t="str">
        <f t="shared" si="443"/>
        <v>N/A</v>
      </c>
      <c r="K1665" s="53" t="str">
        <f t="shared" si="444"/>
        <v>N/A</v>
      </c>
      <c r="L1665" s="2" t="s">
        <v>28</v>
      </c>
      <c r="M1665" s="2"/>
      <c r="N1665" s="63"/>
      <c r="O1665" s="63"/>
      <c r="P1665" s="59">
        <v>0.49299999999999999</v>
      </c>
      <c r="Q1665" s="59">
        <v>0</v>
      </c>
      <c r="R1665" s="55">
        <v>0.55000000000000004</v>
      </c>
      <c r="S1665" s="59">
        <v>0.56699999999999995</v>
      </c>
      <c r="T1665" s="59">
        <v>0</v>
      </c>
      <c r="U1665" s="55">
        <v>0.63</v>
      </c>
      <c r="V1665" s="4" t="str">
        <f t="shared" ref="V1665:V1678" si="447">V1664</f>
        <v>N/A</v>
      </c>
      <c r="W1665" s="4"/>
    </row>
    <row r="1666" spans="1:23" ht="12.75" customHeight="1" x14ac:dyDescent="0.4">
      <c r="A1666" s="2">
        <f t="shared" si="446"/>
        <v>3</v>
      </c>
      <c r="B1666" s="63"/>
      <c r="C1666" s="4">
        <v>4.1749999999999998</v>
      </c>
      <c r="D1666" s="3">
        <f t="shared" si="438"/>
        <v>0</v>
      </c>
      <c r="E1666" s="51" t="str">
        <f t="shared" si="439"/>
        <v>N/A</v>
      </c>
      <c r="F1666" s="18" t="str">
        <f t="shared" si="440"/>
        <v>N/A</v>
      </c>
      <c r="G1666" s="4">
        <v>1.194</v>
      </c>
      <c r="H1666" s="39">
        <f t="shared" si="441"/>
        <v>0</v>
      </c>
      <c r="I1666" s="52" t="str">
        <f t="shared" si="442"/>
        <v>N/A</v>
      </c>
      <c r="J1666" s="18" t="str">
        <f t="shared" si="443"/>
        <v>N/A</v>
      </c>
      <c r="K1666" s="53" t="str">
        <f t="shared" si="444"/>
        <v>N/A</v>
      </c>
      <c r="L1666" s="2" t="s">
        <v>74</v>
      </c>
      <c r="M1666" s="2"/>
      <c r="N1666" s="63"/>
      <c r="O1666" s="63"/>
      <c r="P1666" s="59">
        <v>0.49299999999999999</v>
      </c>
      <c r="Q1666" s="59">
        <v>0.65900000000000003</v>
      </c>
      <c r="R1666" s="55">
        <v>0.65</v>
      </c>
      <c r="S1666" s="59">
        <v>0.56699999999999995</v>
      </c>
      <c r="T1666" s="59">
        <v>0.75900000000000001</v>
      </c>
      <c r="U1666" s="55">
        <v>0.75</v>
      </c>
      <c r="V1666" s="4" t="str">
        <f t="shared" si="447"/>
        <v>N/A</v>
      </c>
      <c r="W1666" s="4"/>
    </row>
    <row r="1667" spans="1:23" ht="12.75" customHeight="1" x14ac:dyDescent="0.4">
      <c r="A1667" s="2">
        <f t="shared" si="446"/>
        <v>4</v>
      </c>
      <c r="B1667" s="63"/>
      <c r="C1667" s="4">
        <v>4.1749999999999998</v>
      </c>
      <c r="D1667" s="3">
        <f t="shared" si="438"/>
        <v>0</v>
      </c>
      <c r="E1667" s="51" t="str">
        <f t="shared" si="439"/>
        <v>N/A</v>
      </c>
      <c r="F1667" s="18" t="str">
        <f t="shared" si="440"/>
        <v>N/A</v>
      </c>
      <c r="G1667" s="4">
        <v>2.2450000000000001</v>
      </c>
      <c r="H1667" s="39">
        <f t="shared" si="441"/>
        <v>0</v>
      </c>
      <c r="I1667" s="52" t="str">
        <f t="shared" si="442"/>
        <v>N/A</v>
      </c>
      <c r="J1667" s="18" t="str">
        <f t="shared" si="443"/>
        <v>N/A</v>
      </c>
      <c r="K1667" s="53" t="str">
        <f t="shared" si="444"/>
        <v>N/A</v>
      </c>
      <c r="L1667" s="2" t="s">
        <v>31</v>
      </c>
      <c r="M1667" s="2"/>
      <c r="N1667" s="3">
        <f t="shared" ref="N1667:O1667" si="448">N1665-N1666</f>
        <v>0</v>
      </c>
      <c r="O1667" s="3">
        <f t="shared" si="448"/>
        <v>0</v>
      </c>
      <c r="P1667" s="59">
        <v>0.49299999999999999</v>
      </c>
      <c r="Q1667" s="59">
        <v>0.66900000000000004</v>
      </c>
      <c r="R1667" s="55">
        <v>0.67</v>
      </c>
      <c r="S1667" s="59">
        <v>0.56699999999999995</v>
      </c>
      <c r="T1667" s="59">
        <v>0.77100000000000002</v>
      </c>
      <c r="U1667" s="55">
        <v>0.77</v>
      </c>
      <c r="V1667" s="4" t="str">
        <f t="shared" si="447"/>
        <v>N/A</v>
      </c>
      <c r="W1667" s="4"/>
    </row>
    <row r="1668" spans="1:23" ht="12.75" customHeight="1" x14ac:dyDescent="0.4">
      <c r="A1668" s="2">
        <f t="shared" si="446"/>
        <v>5</v>
      </c>
      <c r="B1668" s="63"/>
      <c r="C1668" s="4">
        <v>4.1749999999999998</v>
      </c>
      <c r="D1668" s="3">
        <f t="shared" si="438"/>
        <v>0</v>
      </c>
      <c r="E1668" s="51" t="str">
        <f t="shared" si="439"/>
        <v>N/A</v>
      </c>
      <c r="F1668" s="18" t="str">
        <f t="shared" si="440"/>
        <v>N/A</v>
      </c>
      <c r="G1668" s="4">
        <v>3.17</v>
      </c>
      <c r="H1668" s="39">
        <f t="shared" si="441"/>
        <v>0</v>
      </c>
      <c r="I1668" s="52" t="str">
        <f t="shared" si="442"/>
        <v>N/A</v>
      </c>
      <c r="J1668" s="18" t="str">
        <f t="shared" si="443"/>
        <v>N/A</v>
      </c>
      <c r="K1668" s="53" t="str">
        <f t="shared" si="444"/>
        <v>N/A</v>
      </c>
      <c r="L1668" s="2"/>
      <c r="M1668" s="2"/>
      <c r="N1668" s="3"/>
      <c r="O1668" s="3"/>
      <c r="P1668" s="59">
        <v>0.49299999999999999</v>
      </c>
      <c r="Q1668" s="59">
        <v>0.67800000000000005</v>
      </c>
      <c r="R1668" s="55">
        <v>0.69</v>
      </c>
      <c r="S1668" s="59">
        <v>0.56699999999999995</v>
      </c>
      <c r="T1668" s="59">
        <v>0.78200000000000003</v>
      </c>
      <c r="U1668" s="55">
        <v>0.8</v>
      </c>
      <c r="V1668" s="4" t="str">
        <f t="shared" si="447"/>
        <v>N/A</v>
      </c>
      <c r="W1668" s="4"/>
    </row>
    <row r="1669" spans="1:23" ht="12.75" customHeight="1" x14ac:dyDescent="0.4">
      <c r="A1669" s="2">
        <f t="shared" si="446"/>
        <v>6</v>
      </c>
      <c r="B1669" s="63"/>
      <c r="C1669" s="4">
        <v>4.1749999999999998</v>
      </c>
      <c r="D1669" s="3">
        <f t="shared" si="438"/>
        <v>0</v>
      </c>
      <c r="E1669" s="51" t="str">
        <f t="shared" si="439"/>
        <v>N/A</v>
      </c>
      <c r="F1669" s="18" t="str">
        <f t="shared" si="440"/>
        <v>N/A</v>
      </c>
      <c r="G1669" s="4">
        <v>3.9980000000000002</v>
      </c>
      <c r="H1669" s="39">
        <f t="shared" si="441"/>
        <v>0</v>
      </c>
      <c r="I1669" s="52" t="str">
        <f t="shared" si="442"/>
        <v>N/A</v>
      </c>
      <c r="J1669" s="18" t="str">
        <f t="shared" si="443"/>
        <v>N/A</v>
      </c>
      <c r="K1669" s="53" t="str">
        <f t="shared" si="444"/>
        <v>N/A</v>
      </c>
      <c r="L1669" s="2" t="s">
        <v>30</v>
      </c>
      <c r="M1669" s="2"/>
      <c r="N1669" s="63"/>
      <c r="O1669" s="63"/>
      <c r="P1669" s="59">
        <v>0.49299999999999999</v>
      </c>
      <c r="Q1669" s="59">
        <v>0.68600000000000005</v>
      </c>
      <c r="R1669" s="55">
        <v>0.71</v>
      </c>
      <c r="S1669" s="59">
        <v>0.56699999999999995</v>
      </c>
      <c r="T1669" s="59">
        <v>0.79200000000000004</v>
      </c>
      <c r="U1669" s="55">
        <v>0.82</v>
      </c>
      <c r="V1669" s="4" t="str">
        <f t="shared" si="447"/>
        <v>N/A</v>
      </c>
      <c r="W1669" s="4"/>
    </row>
    <row r="1670" spans="1:23" ht="12.75" customHeight="1" x14ac:dyDescent="0.4">
      <c r="A1670" s="2">
        <f t="shared" si="446"/>
        <v>7</v>
      </c>
      <c r="B1670" s="63"/>
      <c r="C1670" s="4">
        <v>4.1749999999999998</v>
      </c>
      <c r="D1670" s="3">
        <f t="shared" si="438"/>
        <v>0</v>
      </c>
      <c r="E1670" s="51" t="str">
        <f t="shared" si="439"/>
        <v>N/A</v>
      </c>
      <c r="F1670" s="18" t="str">
        <f t="shared" si="440"/>
        <v>N/A</v>
      </c>
      <c r="G1670" s="4">
        <v>4.7539999999999996</v>
      </c>
      <c r="H1670" s="39">
        <f t="shared" si="441"/>
        <v>0</v>
      </c>
      <c r="I1670" s="52" t="str">
        <f t="shared" si="442"/>
        <v>N/A</v>
      </c>
      <c r="J1670" s="18" t="str">
        <f t="shared" si="443"/>
        <v>N/A</v>
      </c>
      <c r="K1670" s="53" t="str">
        <f t="shared" si="444"/>
        <v>N/A</v>
      </c>
      <c r="L1670" s="2"/>
      <c r="M1670" s="2"/>
      <c r="N1670" s="3"/>
      <c r="O1670" s="3"/>
      <c r="P1670" s="59">
        <v>0.49299999999999999</v>
      </c>
      <c r="Q1670" s="59">
        <v>0.69499999999999995</v>
      </c>
      <c r="R1670" s="55">
        <v>0.73</v>
      </c>
      <c r="S1670" s="59">
        <v>0.56699999999999995</v>
      </c>
      <c r="T1670" s="59">
        <v>0.80200000000000005</v>
      </c>
      <c r="U1670" s="55">
        <v>0.84</v>
      </c>
      <c r="V1670" s="4" t="str">
        <f t="shared" si="447"/>
        <v>N/A</v>
      </c>
      <c r="W1670" s="4"/>
    </row>
    <row r="1671" spans="1:23" ht="12.75" customHeight="1" x14ac:dyDescent="0.4">
      <c r="A1671" s="2">
        <f t="shared" si="446"/>
        <v>8</v>
      </c>
      <c r="B1671" s="63"/>
      <c r="C1671" s="4">
        <v>4.1749999999999998</v>
      </c>
      <c r="D1671" s="3">
        <f t="shared" si="438"/>
        <v>0</v>
      </c>
      <c r="E1671" s="51" t="str">
        <f t="shared" si="439"/>
        <v>N/A</v>
      </c>
      <c r="F1671" s="18" t="str">
        <f t="shared" si="440"/>
        <v>N/A</v>
      </c>
      <c r="G1671" s="4">
        <v>5.4450000000000003</v>
      </c>
      <c r="H1671" s="39">
        <f t="shared" si="441"/>
        <v>0</v>
      </c>
      <c r="I1671" s="52" t="str">
        <f t="shared" si="442"/>
        <v>N/A</v>
      </c>
      <c r="J1671" s="18" t="str">
        <f t="shared" si="443"/>
        <v>N/A</v>
      </c>
      <c r="K1671" s="53" t="str">
        <f t="shared" si="444"/>
        <v>N/A</v>
      </c>
      <c r="L1671" s="2" t="s">
        <v>13</v>
      </c>
      <c r="M1671" s="2"/>
      <c r="N1671" s="3">
        <f t="shared" ref="N1671:O1671" si="449">N1667+N1669</f>
        <v>0</v>
      </c>
      <c r="O1671" s="3">
        <f t="shared" si="449"/>
        <v>0</v>
      </c>
      <c r="P1671" s="59">
        <v>0.49299999999999999</v>
      </c>
      <c r="Q1671" s="59">
        <v>0.70199999999999996</v>
      </c>
      <c r="R1671" s="55">
        <v>0.75</v>
      </c>
      <c r="S1671" s="59">
        <v>0.56699999999999995</v>
      </c>
      <c r="T1671" s="59">
        <v>0.81100000000000005</v>
      </c>
      <c r="U1671" s="55">
        <v>0.87</v>
      </c>
      <c r="V1671" s="4" t="str">
        <f t="shared" si="447"/>
        <v>N/A</v>
      </c>
      <c r="W1671" s="4"/>
    </row>
    <row r="1672" spans="1:23" ht="12.75" customHeight="1" x14ac:dyDescent="0.4">
      <c r="A1672" s="2">
        <f t="shared" si="446"/>
        <v>9</v>
      </c>
      <c r="B1672" s="63"/>
      <c r="C1672" s="4">
        <v>4.1749999999999998</v>
      </c>
      <c r="D1672" s="3">
        <f t="shared" si="438"/>
        <v>0</v>
      </c>
      <c r="E1672" s="51" t="str">
        <f t="shared" si="439"/>
        <v>N/A</v>
      </c>
      <c r="F1672" s="18" t="str">
        <f t="shared" si="440"/>
        <v>N/A</v>
      </c>
      <c r="G1672" s="4">
        <v>6.0750000000000002</v>
      </c>
      <c r="H1672" s="39">
        <f t="shared" si="441"/>
        <v>0</v>
      </c>
      <c r="I1672" s="52" t="str">
        <f t="shared" si="442"/>
        <v>N/A</v>
      </c>
      <c r="J1672" s="18" t="str">
        <f t="shared" si="443"/>
        <v>N/A</v>
      </c>
      <c r="K1672" s="53" t="str">
        <f t="shared" si="444"/>
        <v>N/A</v>
      </c>
      <c r="L1672" s="2"/>
      <c r="M1672" s="2"/>
      <c r="N1672" s="2"/>
      <c r="O1672" s="3"/>
      <c r="P1672" s="59">
        <v>0.49299999999999999</v>
      </c>
      <c r="Q1672" s="59">
        <v>0.70799999999999996</v>
      </c>
      <c r="R1672" s="55">
        <v>0.76</v>
      </c>
      <c r="S1672" s="59">
        <v>0.56699999999999995</v>
      </c>
      <c r="T1672" s="59">
        <v>0.81799999999999995</v>
      </c>
      <c r="U1672" s="55">
        <v>0.88</v>
      </c>
      <c r="V1672" s="4" t="str">
        <f t="shared" si="447"/>
        <v>N/A</v>
      </c>
      <c r="W1672" s="4"/>
    </row>
    <row r="1673" spans="1:23" ht="12.75" customHeight="1" x14ac:dyDescent="0.4">
      <c r="A1673" s="2">
        <f t="shared" si="446"/>
        <v>10</v>
      </c>
      <c r="B1673" s="63"/>
      <c r="C1673" s="4">
        <v>4.1749999999999998</v>
      </c>
      <c r="D1673" s="3">
        <f t="shared" si="438"/>
        <v>0</v>
      </c>
      <c r="E1673" s="51" t="str">
        <f t="shared" si="439"/>
        <v>N/A</v>
      </c>
      <c r="F1673" s="18" t="str">
        <f t="shared" si="440"/>
        <v>N/A</v>
      </c>
      <c r="G1673" s="4">
        <v>6.65</v>
      </c>
      <c r="H1673" s="39">
        <f t="shared" si="441"/>
        <v>0</v>
      </c>
      <c r="I1673" s="52" t="str">
        <f t="shared" si="442"/>
        <v>N/A</v>
      </c>
      <c r="J1673" s="18" t="str">
        <f t="shared" si="443"/>
        <v>N/A</v>
      </c>
      <c r="K1673" s="53" t="str">
        <f t="shared" si="444"/>
        <v>N/A</v>
      </c>
      <c r="L1673" s="2" t="s">
        <v>14</v>
      </c>
      <c r="M1673" s="2"/>
      <c r="N1673" s="2"/>
      <c r="O1673" s="63"/>
      <c r="P1673" s="59">
        <v>0.49299999999999999</v>
      </c>
      <c r="Q1673" s="59">
        <v>0.71299999999999997</v>
      </c>
      <c r="R1673" s="55">
        <v>0.76</v>
      </c>
      <c r="S1673" s="59">
        <v>0.56699999999999995</v>
      </c>
      <c r="T1673" s="59">
        <v>0.82399999999999995</v>
      </c>
      <c r="U1673" s="55">
        <v>0.88</v>
      </c>
      <c r="V1673" s="4" t="str">
        <f t="shared" si="447"/>
        <v>N/A</v>
      </c>
      <c r="W1673" s="4"/>
    </row>
    <row r="1674" spans="1:23" ht="12.75" customHeight="1" x14ac:dyDescent="0.4">
      <c r="A1674" s="2">
        <f t="shared" si="446"/>
        <v>11</v>
      </c>
      <c r="B1674" s="63"/>
      <c r="C1674" s="4">
        <v>4.1749999999999998</v>
      </c>
      <c r="D1674" s="3">
        <f t="shared" si="438"/>
        <v>0</v>
      </c>
      <c r="E1674" s="51" t="str">
        <f t="shared" si="439"/>
        <v>N/A</v>
      </c>
      <c r="F1674" s="18" t="str">
        <f t="shared" si="440"/>
        <v>N/A</v>
      </c>
      <c r="G1674" s="4">
        <v>7.1760000000000002</v>
      </c>
      <c r="H1674" s="39">
        <f t="shared" si="441"/>
        <v>0</v>
      </c>
      <c r="I1674" s="52" t="str">
        <f t="shared" si="442"/>
        <v>N/A</v>
      </c>
      <c r="J1674" s="18" t="str">
        <f t="shared" si="443"/>
        <v>N/A</v>
      </c>
      <c r="K1674" s="53" t="str">
        <f t="shared" si="444"/>
        <v>N/A</v>
      </c>
      <c r="L1674" s="2"/>
      <c r="M1674" s="2"/>
      <c r="N1674" s="2"/>
      <c r="O1674" s="3"/>
      <c r="P1674" s="59">
        <v>0.49299999999999999</v>
      </c>
      <c r="Q1674" s="59">
        <v>0.71699999999999997</v>
      </c>
      <c r="R1674" s="55">
        <v>0.76</v>
      </c>
      <c r="S1674" s="59">
        <v>0.56699999999999995</v>
      </c>
      <c r="T1674" s="59">
        <v>0.82799999999999996</v>
      </c>
      <c r="U1674" s="55">
        <v>0.88</v>
      </c>
      <c r="V1674" s="4" t="str">
        <f t="shared" si="447"/>
        <v>N/A</v>
      </c>
      <c r="W1674" s="4"/>
    </row>
    <row r="1675" spans="1:23" ht="12.75" customHeight="1" x14ac:dyDescent="0.4">
      <c r="A1675" s="2">
        <f t="shared" si="446"/>
        <v>12</v>
      </c>
      <c r="B1675" s="63"/>
      <c r="C1675" s="4">
        <v>4.1749999999999998</v>
      </c>
      <c r="D1675" s="3">
        <f t="shared" si="438"/>
        <v>0</v>
      </c>
      <c r="E1675" s="51" t="str">
        <f t="shared" si="439"/>
        <v>N/A</v>
      </c>
      <c r="F1675" s="18" t="str">
        <f t="shared" si="440"/>
        <v>N/A</v>
      </c>
      <c r="G1675" s="4">
        <v>7.6550000000000002</v>
      </c>
      <c r="H1675" s="39">
        <f t="shared" si="441"/>
        <v>0</v>
      </c>
      <c r="I1675" s="52" t="str">
        <f t="shared" si="442"/>
        <v>N/A</v>
      </c>
      <c r="J1675" s="18" t="str">
        <f t="shared" si="443"/>
        <v>N/A</v>
      </c>
      <c r="K1675" s="53" t="str">
        <f t="shared" si="444"/>
        <v>N/A</v>
      </c>
      <c r="L1675" s="2" t="s">
        <v>29</v>
      </c>
      <c r="M1675" s="2"/>
      <c r="N1675" s="2"/>
      <c r="O1675" s="63"/>
      <c r="P1675" s="59">
        <v>0.49299999999999999</v>
      </c>
      <c r="Q1675" s="59">
        <v>0.72</v>
      </c>
      <c r="R1675" s="55">
        <v>0.77</v>
      </c>
      <c r="S1675" s="59">
        <v>0.56699999999999995</v>
      </c>
      <c r="T1675" s="59">
        <v>0.83099999999999996</v>
      </c>
      <c r="U1675" s="55">
        <v>0.88</v>
      </c>
      <c r="V1675" s="4" t="str">
        <f t="shared" si="447"/>
        <v>N/A</v>
      </c>
      <c r="W1675" s="4"/>
    </row>
    <row r="1676" spans="1:23" ht="12.75" customHeight="1" x14ac:dyDescent="0.4">
      <c r="A1676" s="2">
        <f t="shared" si="446"/>
        <v>13</v>
      </c>
      <c r="B1676" s="63"/>
      <c r="C1676" s="4">
        <v>4.1749999999999998</v>
      </c>
      <c r="D1676" s="3">
        <f t="shared" si="438"/>
        <v>0</v>
      </c>
      <c r="E1676" s="51" t="str">
        <f t="shared" si="439"/>
        <v>N/A</v>
      </c>
      <c r="F1676" s="18" t="str">
        <f t="shared" si="440"/>
        <v>N/A</v>
      </c>
      <c r="G1676" s="4">
        <v>8.093</v>
      </c>
      <c r="H1676" s="39">
        <f t="shared" si="441"/>
        <v>0</v>
      </c>
      <c r="I1676" s="52" t="str">
        <f t="shared" si="442"/>
        <v>N/A</v>
      </c>
      <c r="J1676" s="18" t="str">
        <f t="shared" si="443"/>
        <v>N/A</v>
      </c>
      <c r="K1676" s="53" t="str">
        <f t="shared" si="444"/>
        <v>N/A</v>
      </c>
      <c r="L1676" s="2"/>
      <c r="M1676" s="2"/>
      <c r="N1676" s="2"/>
      <c r="O1676" s="3"/>
      <c r="P1676" s="59">
        <v>0.49299999999999999</v>
      </c>
      <c r="Q1676" s="59">
        <v>0.72299999999999998</v>
      </c>
      <c r="R1676" s="55">
        <v>0.77</v>
      </c>
      <c r="S1676" s="59">
        <v>0.56699999999999995</v>
      </c>
      <c r="T1676" s="59">
        <v>0.83399999999999996</v>
      </c>
      <c r="U1676" s="55">
        <v>0.89</v>
      </c>
      <c r="V1676" s="4" t="str">
        <f t="shared" si="447"/>
        <v>N/A</v>
      </c>
      <c r="W1676" s="4"/>
    </row>
    <row r="1677" spans="1:23" ht="12.75" customHeight="1" x14ac:dyDescent="0.4">
      <c r="A1677" s="2">
        <f t="shared" si="446"/>
        <v>14</v>
      </c>
      <c r="B1677" s="63"/>
      <c r="C1677" s="4">
        <v>4.1749999999999998</v>
      </c>
      <c r="D1677" s="3">
        <f t="shared" si="438"/>
        <v>0</v>
      </c>
      <c r="E1677" s="51" t="str">
        <f t="shared" si="439"/>
        <v>N/A</v>
      </c>
      <c r="F1677" s="18" t="str">
        <f t="shared" si="440"/>
        <v>N/A</v>
      </c>
      <c r="G1677" s="4">
        <v>8.4930000000000003</v>
      </c>
      <c r="H1677" s="39">
        <f t="shared" si="441"/>
        <v>0</v>
      </c>
      <c r="I1677" s="52" t="str">
        <f t="shared" si="442"/>
        <v>N/A</v>
      </c>
      <c r="J1677" s="18" t="str">
        <f t="shared" si="443"/>
        <v>N/A</v>
      </c>
      <c r="K1677" s="53" t="str">
        <f t="shared" si="444"/>
        <v>N/A</v>
      </c>
      <c r="L1677" s="2" t="s">
        <v>15</v>
      </c>
      <c r="M1677" s="2"/>
      <c r="N1677" s="2"/>
      <c r="O1677" s="3">
        <f t="shared" ref="O1677" si="450">O1673+O1675</f>
        <v>0</v>
      </c>
      <c r="P1677" s="59">
        <v>0.49299999999999999</v>
      </c>
      <c r="Q1677" s="59">
        <v>0.72499999999999998</v>
      </c>
      <c r="R1677" s="55">
        <v>0.77</v>
      </c>
      <c r="S1677" s="59">
        <v>0.56699999999999995</v>
      </c>
      <c r="T1677" s="59">
        <v>0.83699999999999997</v>
      </c>
      <c r="U1677" s="55">
        <v>0.89</v>
      </c>
      <c r="V1677" s="4" t="str">
        <f t="shared" si="447"/>
        <v>N/A</v>
      </c>
      <c r="W1677" s="4"/>
    </row>
    <row r="1678" spans="1:23" ht="12.75" customHeight="1" x14ac:dyDescent="0.4">
      <c r="A1678" s="13" t="s">
        <v>84</v>
      </c>
      <c r="B1678" s="63"/>
      <c r="C1678" s="4">
        <v>4.1749999999999998</v>
      </c>
      <c r="D1678" s="3">
        <f t="shared" si="438"/>
        <v>0</v>
      </c>
      <c r="E1678" s="51" t="str">
        <f t="shared" si="439"/>
        <v>N/A</v>
      </c>
      <c r="F1678" s="18" t="str">
        <f t="shared" si="440"/>
        <v>N/A</v>
      </c>
      <c r="G1678" s="4">
        <v>8.6839999999999993</v>
      </c>
      <c r="H1678" s="39">
        <f t="shared" si="441"/>
        <v>0</v>
      </c>
      <c r="I1678" s="52" t="str">
        <f t="shared" si="442"/>
        <v>N/A</v>
      </c>
      <c r="J1678" s="18" t="str">
        <f t="shared" si="443"/>
        <v>N/A</v>
      </c>
      <c r="K1678" s="53" t="str">
        <f t="shared" si="444"/>
        <v>N/A</v>
      </c>
      <c r="L1678" s="2"/>
      <c r="M1678" s="2"/>
      <c r="N1678" s="2"/>
      <c r="O1678" s="2"/>
      <c r="P1678" s="59">
        <v>0.49299999999999999</v>
      </c>
      <c r="Q1678" s="59">
        <v>0.72499999999999998</v>
      </c>
      <c r="R1678" s="55">
        <v>0.77</v>
      </c>
      <c r="S1678" s="59">
        <v>0.56699999999999995</v>
      </c>
      <c r="T1678" s="59">
        <v>0.83799999999999997</v>
      </c>
      <c r="U1678" s="55">
        <v>0.89</v>
      </c>
      <c r="V1678" s="4" t="str">
        <f t="shared" si="447"/>
        <v>N/A</v>
      </c>
      <c r="W1678" s="4"/>
    </row>
    <row r="1679" spans="1:23" s="16" customFormat="1" ht="12.75" customHeight="1" x14ac:dyDescent="0.4">
      <c r="A1679" s="16" t="s">
        <v>3</v>
      </c>
      <c r="B1679" s="16">
        <f t="shared" ref="B1679" si="451">SUM(B1664:B1678)</f>
        <v>0</v>
      </c>
      <c r="D1679" s="16">
        <f t="shared" ref="D1679" si="452">SUM(D1664:D1678)</f>
        <v>0</v>
      </c>
      <c r="F1679" s="16">
        <f t="shared" ref="F1679" si="453">SUM(F1664:F1678)</f>
        <v>0</v>
      </c>
      <c r="H1679" s="40">
        <f t="shared" ref="H1679" si="454">SUM(H1664:H1678)</f>
        <v>0</v>
      </c>
      <c r="J1679" s="16">
        <f t="shared" ref="J1679" si="455">SUM(J1664:J1678)</f>
        <v>0</v>
      </c>
      <c r="K1679" s="41"/>
      <c r="L1679" s="2" t="s">
        <v>16</v>
      </c>
      <c r="M1679" s="2"/>
      <c r="N1679" s="2"/>
      <c r="O1679" s="47">
        <f>ROUND(H1682,Rounding_decimals)</f>
        <v>0</v>
      </c>
      <c r="R1679" s="60"/>
      <c r="U1679" s="60"/>
    </row>
    <row r="1680" spans="1:23" s="5" customFormat="1" ht="12.75" customHeight="1" x14ac:dyDescent="0.4">
      <c r="B1680" s="18"/>
      <c r="C1680" s="17"/>
      <c r="D1680" s="42" t="s">
        <v>52</v>
      </c>
      <c r="F1680" s="43" t="s">
        <v>53</v>
      </c>
      <c r="G1680" s="17"/>
      <c r="H1680" s="17" t="s">
        <v>54</v>
      </c>
      <c r="I1680" s="17"/>
      <c r="J1680" s="43" t="s">
        <v>55</v>
      </c>
      <c r="K1680" s="44"/>
      <c r="L1680" s="2"/>
      <c r="M1680" s="2"/>
      <c r="N1680" s="2"/>
      <c r="O1680" s="48"/>
      <c r="R1680" s="61"/>
      <c r="U1680" s="61"/>
    </row>
    <row r="1681" spans="1:15" ht="12.75" customHeight="1" x14ac:dyDescent="0.4">
      <c r="L1681" s="2" t="s">
        <v>17</v>
      </c>
      <c r="M1681" s="2"/>
      <c r="N1681" s="2"/>
      <c r="O1681" s="47">
        <f>IF(O1671=0,0,O1671/(N1671-O1677))</f>
        <v>0</v>
      </c>
    </row>
    <row r="1682" spans="1:15" ht="12.75" customHeight="1" x14ac:dyDescent="0.4">
      <c r="B1682" s="2"/>
      <c r="C1682" s="3" t="s">
        <v>56</v>
      </c>
      <c r="H1682" s="47">
        <f t="shared" ref="H1682" si="456">IFERROR(IF(F1679+J1679=0,0,(F1679+J1679)/(D1679+H1679)),0)</f>
        <v>0</v>
      </c>
      <c r="L1682" s="2" t="s">
        <v>18</v>
      </c>
      <c r="M1682" s="2"/>
      <c r="N1682" s="2"/>
      <c r="O1682" s="2"/>
    </row>
    <row r="1683" spans="1:15" ht="12.75" customHeight="1" x14ac:dyDescent="0.4">
      <c r="L1683" s="2"/>
      <c r="M1683" s="2"/>
      <c r="N1683" s="2"/>
      <c r="O1683" s="2"/>
    </row>
    <row r="1684" spans="1:15" ht="12.75" customHeight="1" x14ac:dyDescent="0.4">
      <c r="L1684" s="2" t="s">
        <v>19</v>
      </c>
      <c r="M1684" s="2"/>
      <c r="N1684" s="2"/>
      <c r="O1684" s="63"/>
    </row>
    <row r="1685" spans="1:15" ht="12.75" customHeight="1" x14ac:dyDescent="0.4">
      <c r="A1685" s="19" t="s">
        <v>131</v>
      </c>
      <c r="L1685" s="2" t="s">
        <v>32</v>
      </c>
      <c r="M1685" s="2"/>
      <c r="N1685" s="2"/>
      <c r="O1685" s="24" t="str">
        <f>IF(AND(O1681&lt;O1679,O1684&gt;500),"Proceed","Stop")</f>
        <v>Stop</v>
      </c>
    </row>
    <row r="1686" spans="1:15" ht="12.75" customHeight="1" x14ac:dyDescent="0.4">
      <c r="A1686" s="19" t="s">
        <v>71</v>
      </c>
      <c r="L1686" s="2"/>
      <c r="M1686" s="2"/>
      <c r="N1686" s="2"/>
      <c r="O1686" s="2"/>
    </row>
    <row r="1687" spans="1:15" ht="12.75" customHeight="1" x14ac:dyDescent="0.4">
      <c r="A1687" s="19" t="s">
        <v>85</v>
      </c>
      <c r="L1687" s="2" t="s">
        <v>20</v>
      </c>
      <c r="M1687" s="2"/>
      <c r="N1687" s="2"/>
      <c r="O1687" s="45" t="str">
        <f>IF(O1685="Proceed",IF(O1684&gt;9999,0,IF(O1684&gt;4999,0.05,IF(O1684&gt;2499,0.075,IF(O1684&gt;999,0.1,IF(NOT(O1684&lt;500),0.15,"N/A"))))),"N/A")</f>
        <v>N/A</v>
      </c>
    </row>
    <row r="1688" spans="1:15" ht="12.75" customHeight="1" x14ac:dyDescent="0.4">
      <c r="A1688" s="2" t="s">
        <v>40</v>
      </c>
      <c r="L1688" s="2"/>
      <c r="M1688" s="2"/>
      <c r="N1688" s="2"/>
      <c r="O1688" s="2"/>
    </row>
    <row r="1689" spans="1:15" ht="12.75" customHeight="1" x14ac:dyDescent="0.4">
      <c r="A1689" s="19" t="s">
        <v>86</v>
      </c>
      <c r="L1689" s="2" t="s">
        <v>33</v>
      </c>
      <c r="M1689" s="2"/>
      <c r="N1689" s="2"/>
      <c r="O1689" s="27" t="str">
        <f>IFERROR(ROUND(O1681+O1687,Rounding_decimals), "N/A")</f>
        <v>N/A</v>
      </c>
    </row>
    <row r="1690" spans="1:15" ht="12.75" customHeight="1" x14ac:dyDescent="0.4">
      <c r="A1690" s="19" t="s">
        <v>87</v>
      </c>
      <c r="L1690" s="2" t="s">
        <v>34</v>
      </c>
      <c r="M1690" s="2"/>
      <c r="N1690" s="2"/>
      <c r="O1690" s="2"/>
    </row>
    <row r="1691" spans="1:15" ht="12.75" customHeight="1" x14ac:dyDescent="0.4">
      <c r="A1691" s="2" t="s">
        <v>41</v>
      </c>
      <c r="K1691" s="20"/>
      <c r="L1691" s="2" t="s">
        <v>21</v>
      </c>
      <c r="M1691" s="2"/>
      <c r="N1691" s="2"/>
      <c r="O1691" s="2" t="str">
        <f t="shared" ref="O1691" si="457">IF(O1689&lt;O1679,"Proceed","Stop")</f>
        <v>Stop</v>
      </c>
    </row>
    <row r="1692" spans="1:15" ht="12.75" customHeight="1" x14ac:dyDescent="0.4">
      <c r="A1692" s="19" t="s">
        <v>88</v>
      </c>
      <c r="K1692" s="21"/>
      <c r="L1692" s="2"/>
      <c r="M1692" s="2"/>
      <c r="N1692" s="2"/>
      <c r="O1692" s="2"/>
    </row>
    <row r="1693" spans="1:15" ht="12.75" customHeight="1" x14ac:dyDescent="0.4">
      <c r="A1693" s="2" t="s">
        <v>134</v>
      </c>
      <c r="L1693" s="2" t="s">
        <v>22</v>
      </c>
      <c r="M1693" s="2"/>
      <c r="N1693" s="2"/>
      <c r="O1693" s="3" t="str">
        <f t="shared" ref="O1693" si="458">IF(O1691="Proceed",(N1671-O1677)*O1689,"N/A")</f>
        <v>N/A</v>
      </c>
    </row>
    <row r="1694" spans="1:15" ht="12.75" customHeight="1" x14ac:dyDescent="0.4">
      <c r="L1694" s="2" t="s">
        <v>23</v>
      </c>
      <c r="M1694" s="2"/>
      <c r="N1694" s="2"/>
      <c r="O1694" s="2"/>
    </row>
    <row r="1695" spans="1:15" ht="12.75" customHeight="1" x14ac:dyDescent="0.4">
      <c r="L1695" s="2"/>
      <c r="M1695" s="2"/>
      <c r="N1695" s="2"/>
      <c r="O1695" s="2"/>
    </row>
    <row r="1696" spans="1:15" ht="12.75" customHeight="1" x14ac:dyDescent="0.4">
      <c r="L1696" s="2" t="s">
        <v>24</v>
      </c>
      <c r="M1696" s="2"/>
      <c r="N1696" s="2"/>
      <c r="O1696" s="3">
        <f>IFERROR((N1671-O1677)-(O1693/O1679),0)</f>
        <v>0</v>
      </c>
    </row>
    <row r="1697" spans="12:15" ht="12.75" customHeight="1" x14ac:dyDescent="0.4">
      <c r="L1697" s="2" t="s">
        <v>25</v>
      </c>
      <c r="M1697" s="2"/>
      <c r="N1697" s="2"/>
      <c r="O1697" s="2"/>
    </row>
    <row r="1698" spans="12:15" ht="12.75" customHeight="1" x14ac:dyDescent="0.4">
      <c r="L1698" s="2"/>
      <c r="M1698" s="2"/>
      <c r="N1698" s="2"/>
      <c r="O1698" s="2"/>
    </row>
    <row r="1699" spans="12:15" ht="12.75" customHeight="1" x14ac:dyDescent="0.4">
      <c r="L1699" s="2" t="s">
        <v>120</v>
      </c>
      <c r="M1699" s="2"/>
      <c r="N1699" s="2"/>
      <c r="O1699" s="2"/>
    </row>
    <row r="1700" spans="12:15" ht="12.75" customHeight="1" x14ac:dyDescent="0.4">
      <c r="L1700" s="2" t="s">
        <v>121</v>
      </c>
      <c r="M1700" s="2"/>
      <c r="N1700" s="2"/>
      <c r="O1700" s="2"/>
    </row>
    <row r="1701" spans="12:15" ht="12.75" customHeight="1" x14ac:dyDescent="0.4">
      <c r="L1701" s="2"/>
      <c r="M1701" s="2"/>
      <c r="N1701" s="2"/>
      <c r="O1701" s="2"/>
    </row>
    <row r="1702" spans="12:15" ht="12.75" customHeight="1" x14ac:dyDescent="0.4">
      <c r="L1702" s="2"/>
      <c r="O1702" s="2"/>
    </row>
    <row r="1703" spans="12:15" ht="12.75" customHeight="1" x14ac:dyDescent="0.4">
      <c r="L1703" s="2"/>
      <c r="M1703" s="2" t="s">
        <v>26</v>
      </c>
      <c r="N1703" s="2"/>
      <c r="O1703" s="2"/>
    </row>
    <row r="1704" spans="12:15" ht="12.75" customHeight="1" x14ac:dyDescent="0.4">
      <c r="L1704" s="2"/>
      <c r="M1704" s="2"/>
      <c r="N1704" s="2"/>
      <c r="O1704" s="2"/>
    </row>
    <row r="1705" spans="12:15" ht="12.75" customHeight="1" x14ac:dyDescent="0.4">
      <c r="L1705" s="2"/>
      <c r="M1705" s="25" t="s">
        <v>4</v>
      </c>
      <c r="N1705" s="26" t="s">
        <v>8</v>
      </c>
      <c r="O1705" s="2"/>
    </row>
    <row r="1706" spans="12:15" ht="12.75" customHeight="1" x14ac:dyDescent="0.4">
      <c r="L1706" s="2"/>
      <c r="M1706" s="25"/>
      <c r="N1706" s="26"/>
      <c r="O1706" s="2"/>
    </row>
    <row r="1707" spans="12:15" ht="12.75" customHeight="1" x14ac:dyDescent="0.4">
      <c r="L1707" s="2"/>
      <c r="M1707" s="2" t="s">
        <v>36</v>
      </c>
      <c r="N1707" s="27">
        <v>0</v>
      </c>
      <c r="O1707" s="2"/>
    </row>
    <row r="1708" spans="12:15" ht="12.75" customHeight="1" x14ac:dyDescent="0.4">
      <c r="L1708" s="2"/>
      <c r="M1708" s="2" t="s">
        <v>37</v>
      </c>
      <c r="N1708" s="27">
        <v>0.05</v>
      </c>
      <c r="O1708" s="2"/>
    </row>
    <row r="1709" spans="12:15" ht="12.75" customHeight="1" x14ac:dyDescent="0.4">
      <c r="L1709" s="2"/>
      <c r="M1709" s="2" t="s">
        <v>38</v>
      </c>
      <c r="N1709" s="27">
        <v>7.4999999999999997E-2</v>
      </c>
      <c r="O1709" s="2"/>
    </row>
    <row r="1710" spans="12:15" ht="12.75" customHeight="1" x14ac:dyDescent="0.4">
      <c r="L1710" s="2"/>
      <c r="M1710" s="2" t="s">
        <v>39</v>
      </c>
      <c r="N1710" s="27">
        <v>0.1</v>
      </c>
      <c r="O1710" s="2"/>
    </row>
    <row r="1711" spans="12:15" ht="12.75" customHeight="1" x14ac:dyDescent="0.4">
      <c r="L1711" s="2"/>
      <c r="M1711" s="2" t="s">
        <v>5</v>
      </c>
      <c r="N1711" s="27">
        <v>0.15</v>
      </c>
      <c r="O1711" s="2"/>
    </row>
    <row r="1712" spans="12:15" ht="12.75" customHeight="1" x14ac:dyDescent="0.4">
      <c r="L1712" s="2"/>
      <c r="M1712" s="2" t="s">
        <v>35</v>
      </c>
      <c r="N1712" s="27" t="s">
        <v>27</v>
      </c>
      <c r="O1712" s="2"/>
    </row>
    <row r="1713" spans="1:21" ht="12.75" customHeight="1" x14ac:dyDescent="0.4">
      <c r="L1713" s="2"/>
      <c r="M1713" s="2"/>
      <c r="N1713" s="2"/>
      <c r="O1713" s="2"/>
    </row>
    <row r="1714" spans="1:21" ht="12.75" customHeight="1" x14ac:dyDescent="0.4">
      <c r="M1714" s="2"/>
      <c r="N1714" s="2"/>
      <c r="O1714" s="2"/>
    </row>
    <row r="1715" spans="1:21" ht="12.75" customHeight="1" x14ac:dyDescent="0.4">
      <c r="L1715" s="19" t="s">
        <v>131</v>
      </c>
      <c r="M1715" s="2"/>
      <c r="N1715" s="2"/>
      <c r="O1715" s="2"/>
    </row>
    <row r="1716" spans="1:21" ht="12.75" customHeight="1" x14ac:dyDescent="0.4">
      <c r="L1716" s="19" t="s">
        <v>75</v>
      </c>
      <c r="M1716" s="2"/>
      <c r="N1716" s="2"/>
      <c r="O1716" s="2"/>
    </row>
    <row r="1717" spans="1:21" ht="12.75" customHeight="1" x14ac:dyDescent="0.4">
      <c r="L1717" s="19" t="s">
        <v>76</v>
      </c>
      <c r="M1717" s="2"/>
      <c r="N1717" s="2"/>
      <c r="O1717" s="2"/>
    </row>
    <row r="1718" spans="1:21" ht="12.75" customHeight="1" x14ac:dyDescent="0.4">
      <c r="L1718" s="2" t="s">
        <v>77</v>
      </c>
      <c r="M1718" s="2"/>
      <c r="N1718" s="2"/>
      <c r="O1718" s="2"/>
    </row>
    <row r="1719" spans="1:21" ht="12.75" customHeight="1" x14ac:dyDescent="0.4">
      <c r="L1719" s="2" t="s">
        <v>78</v>
      </c>
      <c r="M1719" s="2"/>
      <c r="N1719" s="2"/>
      <c r="O1719" s="20"/>
    </row>
    <row r="1720" spans="1:21" ht="12.75" customHeight="1" x14ac:dyDescent="0.4">
      <c r="L1720" s="2" t="s">
        <v>79</v>
      </c>
      <c r="M1720" s="2"/>
      <c r="N1720" s="2"/>
      <c r="O1720" s="21"/>
    </row>
    <row r="1721" spans="1:21" ht="12.75" customHeight="1" x14ac:dyDescent="0.4">
      <c r="L1721" s="2" t="s">
        <v>80</v>
      </c>
      <c r="M1721" s="2"/>
      <c r="N1721" s="2"/>
      <c r="O1721" s="2"/>
    </row>
    <row r="1722" spans="1:21" ht="12.75" customHeight="1" x14ac:dyDescent="0.4">
      <c r="L1722" s="2"/>
      <c r="M1722" s="2"/>
      <c r="N1722" s="2"/>
      <c r="O1722" s="2"/>
    </row>
    <row r="1723" spans="1:21" ht="12.75" customHeight="1" x14ac:dyDescent="0.4">
      <c r="L1723" s="2"/>
      <c r="M1723" s="2"/>
      <c r="N1723" s="2"/>
      <c r="O1723" s="2"/>
    </row>
    <row r="1724" spans="1:21" ht="12.75" customHeight="1" x14ac:dyDescent="0.4">
      <c r="L1724" s="2"/>
      <c r="M1724" s="2"/>
      <c r="N1724" s="2"/>
      <c r="O1724" s="2"/>
    </row>
    <row r="1725" spans="1:21" s="66" customFormat="1" ht="12.75" customHeight="1" x14ac:dyDescent="0.3">
      <c r="A1725" s="69" t="s">
        <v>137</v>
      </c>
      <c r="B1725" s="70"/>
      <c r="C1725" s="67"/>
      <c r="D1725" s="71"/>
      <c r="F1725" s="72"/>
      <c r="G1725" s="67"/>
      <c r="H1725" s="67"/>
      <c r="I1725" s="67"/>
      <c r="J1725" s="72"/>
      <c r="K1725" s="68"/>
      <c r="L1725" s="69" t="s">
        <v>137</v>
      </c>
      <c r="R1725" s="73"/>
      <c r="U1725" s="73"/>
    </row>
    <row r="1726" spans="1:21" ht="12.75" customHeight="1" x14ac:dyDescent="0.4">
      <c r="A1726" s="2" t="s">
        <v>65</v>
      </c>
      <c r="L1726" s="2" t="s">
        <v>65</v>
      </c>
      <c r="M1726" s="2"/>
      <c r="N1726" s="2"/>
      <c r="O1726" s="2"/>
    </row>
    <row r="1727" spans="1:21" ht="12.75" customHeight="1" x14ac:dyDescent="0.4">
      <c r="A1727" s="1" t="s">
        <v>67</v>
      </c>
      <c r="L1727" s="1" t="s">
        <v>68</v>
      </c>
      <c r="M1727" s="2"/>
      <c r="N1727" s="2"/>
      <c r="O1727" s="2"/>
    </row>
    <row r="1728" spans="1:21" ht="12.75" customHeight="1" x14ac:dyDescent="0.4">
      <c r="A1728" s="1" t="str">
        <f>Summary!A1745&amp;" "&amp;Summary!B1745</f>
        <v xml:space="preserve"> </v>
      </c>
      <c r="L1728" s="1" t="str">
        <f>Summary!A1745&amp;" "&amp;Summary!B1745</f>
        <v xml:space="preserve"> </v>
      </c>
      <c r="M1728" s="2"/>
      <c r="N1728" s="2"/>
      <c r="O1728" s="2"/>
    </row>
    <row r="1729" spans="1:23" ht="12.75" customHeight="1" x14ac:dyDescent="0.4">
      <c r="L1729" s="2"/>
      <c r="M1729" s="2"/>
      <c r="N1729" s="2"/>
      <c r="O1729" s="2"/>
    </row>
    <row r="1730" spans="1:23" ht="12.75" customHeight="1" x14ac:dyDescent="0.4">
      <c r="L1730" s="2"/>
      <c r="M1730" s="2"/>
      <c r="N1730" s="2"/>
      <c r="O1730" s="2"/>
    </row>
    <row r="1731" spans="1:23" ht="12.75" customHeight="1" x14ac:dyDescent="0.4">
      <c r="A1731" s="6" t="s">
        <v>11</v>
      </c>
      <c r="B1731" s="14">
        <f>Summary!$B$6</f>
        <v>0</v>
      </c>
      <c r="C1731" s="2"/>
      <c r="E1731" s="6"/>
      <c r="F1731" s="2"/>
      <c r="L1731" s="6" t="s">
        <v>11</v>
      </c>
      <c r="M1731" s="14">
        <f>Summary!$B$6</f>
        <v>0</v>
      </c>
      <c r="N1731" s="5"/>
      <c r="O1731" s="5"/>
    </row>
    <row r="1732" spans="1:23" ht="12.75" customHeight="1" x14ac:dyDescent="0.4">
      <c r="A1732" s="6" t="s">
        <v>6</v>
      </c>
      <c r="B1732" s="22">
        <f>Summary!$B$7</f>
        <v>0</v>
      </c>
      <c r="C1732" s="2"/>
      <c r="E1732" s="6"/>
      <c r="F1732" s="4"/>
      <c r="I1732" s="6"/>
      <c r="K1732" s="7"/>
      <c r="L1732" s="6" t="s">
        <v>6</v>
      </c>
      <c r="M1732" s="22">
        <f>Summary!$B$7</f>
        <v>0</v>
      </c>
      <c r="N1732" s="5"/>
      <c r="O1732" s="5"/>
    </row>
    <row r="1733" spans="1:23" ht="12.75" customHeight="1" x14ac:dyDescent="0.4">
      <c r="A1733" s="2" t="s">
        <v>69</v>
      </c>
      <c r="B1733" s="62" t="s">
        <v>125</v>
      </c>
      <c r="C1733" s="2"/>
      <c r="F1733" s="3"/>
      <c r="I1733" s="6"/>
      <c r="L1733" s="2" t="s">
        <v>69</v>
      </c>
      <c r="M1733" s="4" t="str">
        <f>Refunds!B1733</f>
        <v>N/A</v>
      </c>
      <c r="N1733" s="5"/>
      <c r="O1733" s="5"/>
    </row>
    <row r="1734" spans="1:23" ht="12.75" customHeight="1" x14ac:dyDescent="0.4">
      <c r="A1734" s="6" t="s">
        <v>70</v>
      </c>
      <c r="B1734" s="62" t="s">
        <v>125</v>
      </c>
      <c r="C1734" s="2"/>
      <c r="F1734" s="3"/>
      <c r="G1734" s="2"/>
      <c r="H1734" s="2"/>
      <c r="I1734" s="7"/>
      <c r="J1734" s="7"/>
      <c r="K1734" s="7"/>
      <c r="L1734" s="6" t="s">
        <v>70</v>
      </c>
      <c r="M1734" s="22" t="str">
        <f>Refunds!B1734</f>
        <v>N/A</v>
      </c>
      <c r="N1734" s="5"/>
      <c r="O1734" s="5"/>
    </row>
    <row r="1735" spans="1:23" ht="12.75" customHeight="1" x14ac:dyDescent="0.4">
      <c r="A1735" s="2" t="s">
        <v>148</v>
      </c>
      <c r="B1735" s="62"/>
      <c r="J1735" s="4"/>
      <c r="L1735" s="6" t="s">
        <v>148</v>
      </c>
      <c r="M1735" s="22">
        <f>B1735</f>
        <v>0</v>
      </c>
      <c r="N1735" s="5"/>
      <c r="O1735" s="5"/>
    </row>
    <row r="1736" spans="1:23" ht="12.75" customHeight="1" x14ac:dyDescent="0.4">
      <c r="J1736" s="4"/>
      <c r="L1736" s="2"/>
      <c r="M1736" s="2"/>
      <c r="N1736" s="2"/>
      <c r="O1736" s="2"/>
    </row>
    <row r="1737" spans="1:23" s="23" customFormat="1" ht="52.5" x14ac:dyDescent="0.4">
      <c r="A1737" s="23" t="s">
        <v>81</v>
      </c>
      <c r="B1737" s="29" t="s">
        <v>82</v>
      </c>
      <c r="C1737" s="30" t="s">
        <v>44</v>
      </c>
      <c r="D1737" s="31" t="s">
        <v>48</v>
      </c>
      <c r="E1737" s="23" t="s">
        <v>45</v>
      </c>
      <c r="F1737" s="32" t="s">
        <v>49</v>
      </c>
      <c r="G1737" s="30" t="s">
        <v>46</v>
      </c>
      <c r="H1737" s="30" t="s">
        <v>50</v>
      </c>
      <c r="I1737" s="30" t="s">
        <v>47</v>
      </c>
      <c r="J1737" s="32" t="s">
        <v>51</v>
      </c>
      <c r="K1737" s="33" t="s">
        <v>83</v>
      </c>
      <c r="L1737" s="5"/>
      <c r="M1737" s="5"/>
      <c r="N1737" s="23" t="s">
        <v>72</v>
      </c>
      <c r="O1737" s="23" t="s">
        <v>73</v>
      </c>
      <c r="P1737" s="56" t="s">
        <v>57</v>
      </c>
      <c r="Q1737" s="56" t="s">
        <v>58</v>
      </c>
      <c r="R1737" s="57" t="s">
        <v>59</v>
      </c>
      <c r="S1737" s="56" t="s">
        <v>60</v>
      </c>
      <c r="T1737" s="56" t="s">
        <v>61</v>
      </c>
      <c r="U1737" s="57" t="s">
        <v>62</v>
      </c>
      <c r="V1737" s="23" t="s">
        <v>126</v>
      </c>
    </row>
    <row r="1738" spans="1:23" s="26" customFormat="1" ht="12.75" customHeight="1" x14ac:dyDescent="0.4">
      <c r="B1738" s="34"/>
      <c r="C1738" s="35"/>
      <c r="D1738" s="36"/>
      <c r="F1738" s="37"/>
      <c r="G1738" s="35"/>
      <c r="H1738" s="35"/>
      <c r="I1738" s="35"/>
      <c r="J1738" s="37"/>
      <c r="K1738" s="38"/>
      <c r="L1738" s="2"/>
      <c r="M1738" s="2"/>
      <c r="N1738" s="2"/>
      <c r="O1738" s="2"/>
      <c r="R1738" s="58"/>
      <c r="U1738" s="58"/>
    </row>
    <row r="1739" spans="1:23" ht="12.75" customHeight="1" x14ac:dyDescent="0.4">
      <c r="A1739" s="2">
        <v>1</v>
      </c>
      <c r="B1739" s="63"/>
      <c r="C1739" s="4">
        <v>2.77</v>
      </c>
      <c r="D1739" s="3">
        <f t="shared" ref="D1739:D1753" si="459">B1739*C1739</f>
        <v>0</v>
      </c>
      <c r="E1739" s="51" t="str">
        <f t="shared" ref="E1739:E1753" si="460">IF(OR(V1739="Individual",V1739="Individual Select",V1739="Group Mass-Marketed",V1739="Group Select Mass-Marketed"),P1739,IF(OR(V1739="Group",V1739="Group Select"),S1739,"N/A"))</f>
        <v>N/A</v>
      </c>
      <c r="F1739" s="18" t="str">
        <f t="shared" ref="F1739:F1753" si="461">IFERROR(D1739*E1739,"N/A")</f>
        <v>N/A</v>
      </c>
      <c r="G1739" s="4">
        <v>0</v>
      </c>
      <c r="H1739" s="39">
        <f t="shared" ref="H1739:H1753" si="462">B1739*G1739</f>
        <v>0</v>
      </c>
      <c r="I1739" s="52" t="str">
        <f t="shared" ref="I1739:I1753" si="463">IF(OR(V1739="Individual",V1739="Individual Select",V1739="Group Mass-Marketed",V1739="Group Select Mass-Marketed"),Q1739,IF(OR(V1739="Group",V1739="Group Select"),T1739,"N/A"))</f>
        <v>N/A</v>
      </c>
      <c r="J1739" s="18" t="str">
        <f t="shared" ref="J1739:J1753" si="464">IFERROR(H1739*I1739, "N/A")</f>
        <v>N/A</v>
      </c>
      <c r="K1739" s="53" t="str">
        <f t="shared" ref="K1739:K1753" si="465">IF(OR(V1739="Individual",V1739="Individual Select",V1739="Group Mass-Marketed",V1739="Group Select Mass-Marketed"),R1739,IF(OR(V1739="Group",V1739="Group Select"),U1739,"N/A"))</f>
        <v>N/A</v>
      </c>
      <c r="L1739" s="2" t="s">
        <v>12</v>
      </c>
      <c r="M1739" s="2"/>
      <c r="N1739" s="2"/>
      <c r="O1739" s="2"/>
      <c r="P1739" s="59">
        <v>0.442</v>
      </c>
      <c r="Q1739" s="59">
        <v>0</v>
      </c>
      <c r="R1739" s="55">
        <v>0.4</v>
      </c>
      <c r="S1739" s="59">
        <v>0.50700000000000001</v>
      </c>
      <c r="T1739" s="59">
        <v>0</v>
      </c>
      <c r="U1739" s="55">
        <v>0.46</v>
      </c>
      <c r="V1739" s="4" t="str">
        <f t="shared" ref="V1739" si="466">B1733</f>
        <v>N/A</v>
      </c>
      <c r="W1739" s="4"/>
    </row>
    <row r="1740" spans="1:23" ht="12.75" customHeight="1" x14ac:dyDescent="0.4">
      <c r="A1740" s="2">
        <f t="shared" ref="A1740:A1752" si="467">A1739+1</f>
        <v>2</v>
      </c>
      <c r="B1740" s="63"/>
      <c r="C1740" s="4">
        <v>4.1749999999999998</v>
      </c>
      <c r="D1740" s="3">
        <f t="shared" si="459"/>
        <v>0</v>
      </c>
      <c r="E1740" s="51" t="str">
        <f t="shared" si="460"/>
        <v>N/A</v>
      </c>
      <c r="F1740" s="18" t="str">
        <f t="shared" si="461"/>
        <v>N/A</v>
      </c>
      <c r="G1740" s="4">
        <v>0</v>
      </c>
      <c r="H1740" s="39">
        <f t="shared" si="462"/>
        <v>0</v>
      </c>
      <c r="I1740" s="52" t="str">
        <f t="shared" si="463"/>
        <v>N/A</v>
      </c>
      <c r="J1740" s="18" t="str">
        <f t="shared" si="464"/>
        <v>N/A</v>
      </c>
      <c r="K1740" s="53" t="str">
        <f t="shared" si="465"/>
        <v>N/A</v>
      </c>
      <c r="L1740" s="2" t="s">
        <v>28</v>
      </c>
      <c r="M1740" s="2"/>
      <c r="N1740" s="63"/>
      <c r="O1740" s="63"/>
      <c r="P1740" s="59">
        <v>0.49299999999999999</v>
      </c>
      <c r="Q1740" s="59">
        <v>0</v>
      </c>
      <c r="R1740" s="55">
        <v>0.55000000000000004</v>
      </c>
      <c r="S1740" s="59">
        <v>0.56699999999999995</v>
      </c>
      <c r="T1740" s="59">
        <v>0</v>
      </c>
      <c r="U1740" s="55">
        <v>0.63</v>
      </c>
      <c r="V1740" s="4" t="str">
        <f t="shared" ref="V1740:V1753" si="468">V1739</f>
        <v>N/A</v>
      </c>
      <c r="W1740" s="4"/>
    </row>
    <row r="1741" spans="1:23" ht="12.75" customHeight="1" x14ac:dyDescent="0.4">
      <c r="A1741" s="2">
        <f t="shared" si="467"/>
        <v>3</v>
      </c>
      <c r="B1741" s="63"/>
      <c r="C1741" s="4">
        <v>4.1749999999999998</v>
      </c>
      <c r="D1741" s="3">
        <f t="shared" si="459"/>
        <v>0</v>
      </c>
      <c r="E1741" s="51" t="str">
        <f t="shared" si="460"/>
        <v>N/A</v>
      </c>
      <c r="F1741" s="18" t="str">
        <f t="shared" si="461"/>
        <v>N/A</v>
      </c>
      <c r="G1741" s="4">
        <v>1.194</v>
      </c>
      <c r="H1741" s="39">
        <f t="shared" si="462"/>
        <v>0</v>
      </c>
      <c r="I1741" s="52" t="str">
        <f t="shared" si="463"/>
        <v>N/A</v>
      </c>
      <c r="J1741" s="18" t="str">
        <f t="shared" si="464"/>
        <v>N/A</v>
      </c>
      <c r="K1741" s="53" t="str">
        <f t="shared" si="465"/>
        <v>N/A</v>
      </c>
      <c r="L1741" s="2" t="s">
        <v>74</v>
      </c>
      <c r="M1741" s="2"/>
      <c r="N1741" s="63"/>
      <c r="O1741" s="63"/>
      <c r="P1741" s="59">
        <v>0.49299999999999999</v>
      </c>
      <c r="Q1741" s="59">
        <v>0.65900000000000003</v>
      </c>
      <c r="R1741" s="55">
        <v>0.65</v>
      </c>
      <c r="S1741" s="59">
        <v>0.56699999999999995</v>
      </c>
      <c r="T1741" s="59">
        <v>0.75900000000000001</v>
      </c>
      <c r="U1741" s="55">
        <v>0.75</v>
      </c>
      <c r="V1741" s="4" t="str">
        <f t="shared" si="468"/>
        <v>N/A</v>
      </c>
      <c r="W1741" s="4"/>
    </row>
    <row r="1742" spans="1:23" ht="12.75" customHeight="1" x14ac:dyDescent="0.4">
      <c r="A1742" s="2">
        <f t="shared" si="467"/>
        <v>4</v>
      </c>
      <c r="B1742" s="63"/>
      <c r="C1742" s="4">
        <v>4.1749999999999998</v>
      </c>
      <c r="D1742" s="3">
        <f t="shared" si="459"/>
        <v>0</v>
      </c>
      <c r="E1742" s="51" t="str">
        <f t="shared" si="460"/>
        <v>N/A</v>
      </c>
      <c r="F1742" s="18" t="str">
        <f t="shared" si="461"/>
        <v>N/A</v>
      </c>
      <c r="G1742" s="4">
        <v>2.2450000000000001</v>
      </c>
      <c r="H1742" s="39">
        <f t="shared" si="462"/>
        <v>0</v>
      </c>
      <c r="I1742" s="52" t="str">
        <f t="shared" si="463"/>
        <v>N/A</v>
      </c>
      <c r="J1742" s="18" t="str">
        <f t="shared" si="464"/>
        <v>N/A</v>
      </c>
      <c r="K1742" s="53" t="str">
        <f t="shared" si="465"/>
        <v>N/A</v>
      </c>
      <c r="L1742" s="2" t="s">
        <v>31</v>
      </c>
      <c r="M1742" s="2"/>
      <c r="N1742" s="3">
        <f t="shared" ref="N1742:O1742" si="469">N1740-N1741</f>
        <v>0</v>
      </c>
      <c r="O1742" s="3">
        <f t="shared" si="469"/>
        <v>0</v>
      </c>
      <c r="P1742" s="59">
        <v>0.49299999999999999</v>
      </c>
      <c r="Q1742" s="59">
        <v>0.66900000000000004</v>
      </c>
      <c r="R1742" s="55">
        <v>0.67</v>
      </c>
      <c r="S1742" s="59">
        <v>0.56699999999999995</v>
      </c>
      <c r="T1742" s="59">
        <v>0.77100000000000002</v>
      </c>
      <c r="U1742" s="55">
        <v>0.77</v>
      </c>
      <c r="V1742" s="4" t="str">
        <f t="shared" si="468"/>
        <v>N/A</v>
      </c>
      <c r="W1742" s="4"/>
    </row>
    <row r="1743" spans="1:23" ht="12.75" customHeight="1" x14ac:dyDescent="0.4">
      <c r="A1743" s="2">
        <f t="shared" si="467"/>
        <v>5</v>
      </c>
      <c r="B1743" s="63"/>
      <c r="C1743" s="4">
        <v>4.1749999999999998</v>
      </c>
      <c r="D1743" s="3">
        <f t="shared" si="459"/>
        <v>0</v>
      </c>
      <c r="E1743" s="51" t="str">
        <f t="shared" si="460"/>
        <v>N/A</v>
      </c>
      <c r="F1743" s="18" t="str">
        <f t="shared" si="461"/>
        <v>N/A</v>
      </c>
      <c r="G1743" s="4">
        <v>3.17</v>
      </c>
      <c r="H1743" s="39">
        <f t="shared" si="462"/>
        <v>0</v>
      </c>
      <c r="I1743" s="52" t="str">
        <f t="shared" si="463"/>
        <v>N/A</v>
      </c>
      <c r="J1743" s="18" t="str">
        <f t="shared" si="464"/>
        <v>N/A</v>
      </c>
      <c r="K1743" s="53" t="str">
        <f t="shared" si="465"/>
        <v>N/A</v>
      </c>
      <c r="L1743" s="2"/>
      <c r="M1743" s="2"/>
      <c r="N1743" s="3"/>
      <c r="O1743" s="3"/>
      <c r="P1743" s="59">
        <v>0.49299999999999999</v>
      </c>
      <c r="Q1743" s="59">
        <v>0.67800000000000005</v>
      </c>
      <c r="R1743" s="55">
        <v>0.69</v>
      </c>
      <c r="S1743" s="59">
        <v>0.56699999999999995</v>
      </c>
      <c r="T1743" s="59">
        <v>0.78200000000000003</v>
      </c>
      <c r="U1743" s="55">
        <v>0.8</v>
      </c>
      <c r="V1743" s="4" t="str">
        <f t="shared" si="468"/>
        <v>N/A</v>
      </c>
      <c r="W1743" s="4"/>
    </row>
    <row r="1744" spans="1:23" ht="12.75" customHeight="1" x14ac:dyDescent="0.4">
      <c r="A1744" s="2">
        <f t="shared" si="467"/>
        <v>6</v>
      </c>
      <c r="B1744" s="63"/>
      <c r="C1744" s="4">
        <v>4.1749999999999998</v>
      </c>
      <c r="D1744" s="3">
        <f t="shared" si="459"/>
        <v>0</v>
      </c>
      <c r="E1744" s="51" t="str">
        <f t="shared" si="460"/>
        <v>N/A</v>
      </c>
      <c r="F1744" s="18" t="str">
        <f t="shared" si="461"/>
        <v>N/A</v>
      </c>
      <c r="G1744" s="4">
        <v>3.9980000000000002</v>
      </c>
      <c r="H1744" s="39">
        <f t="shared" si="462"/>
        <v>0</v>
      </c>
      <c r="I1744" s="52" t="str">
        <f t="shared" si="463"/>
        <v>N/A</v>
      </c>
      <c r="J1744" s="18" t="str">
        <f t="shared" si="464"/>
        <v>N/A</v>
      </c>
      <c r="K1744" s="53" t="str">
        <f t="shared" si="465"/>
        <v>N/A</v>
      </c>
      <c r="L1744" s="2" t="s">
        <v>30</v>
      </c>
      <c r="M1744" s="2"/>
      <c r="N1744" s="63"/>
      <c r="O1744" s="63"/>
      <c r="P1744" s="59">
        <v>0.49299999999999999</v>
      </c>
      <c r="Q1744" s="59">
        <v>0.68600000000000005</v>
      </c>
      <c r="R1744" s="55">
        <v>0.71</v>
      </c>
      <c r="S1744" s="59">
        <v>0.56699999999999995</v>
      </c>
      <c r="T1744" s="59">
        <v>0.79200000000000004</v>
      </c>
      <c r="U1744" s="55">
        <v>0.82</v>
      </c>
      <c r="V1744" s="4" t="str">
        <f t="shared" si="468"/>
        <v>N/A</v>
      </c>
      <c r="W1744" s="4"/>
    </row>
    <row r="1745" spans="1:23" ht="12.75" customHeight="1" x14ac:dyDescent="0.4">
      <c r="A1745" s="2">
        <f t="shared" si="467"/>
        <v>7</v>
      </c>
      <c r="B1745" s="63"/>
      <c r="C1745" s="4">
        <v>4.1749999999999998</v>
      </c>
      <c r="D1745" s="3">
        <f t="shared" si="459"/>
        <v>0</v>
      </c>
      <c r="E1745" s="51" t="str">
        <f t="shared" si="460"/>
        <v>N/A</v>
      </c>
      <c r="F1745" s="18" t="str">
        <f t="shared" si="461"/>
        <v>N/A</v>
      </c>
      <c r="G1745" s="4">
        <v>4.7539999999999996</v>
      </c>
      <c r="H1745" s="39">
        <f t="shared" si="462"/>
        <v>0</v>
      </c>
      <c r="I1745" s="52" t="str">
        <f t="shared" si="463"/>
        <v>N/A</v>
      </c>
      <c r="J1745" s="18" t="str">
        <f t="shared" si="464"/>
        <v>N/A</v>
      </c>
      <c r="K1745" s="53" t="str">
        <f t="shared" si="465"/>
        <v>N/A</v>
      </c>
      <c r="L1745" s="2"/>
      <c r="M1745" s="2"/>
      <c r="N1745" s="3"/>
      <c r="O1745" s="3"/>
      <c r="P1745" s="59">
        <v>0.49299999999999999</v>
      </c>
      <c r="Q1745" s="59">
        <v>0.69499999999999995</v>
      </c>
      <c r="R1745" s="55">
        <v>0.73</v>
      </c>
      <c r="S1745" s="59">
        <v>0.56699999999999995</v>
      </c>
      <c r="T1745" s="59">
        <v>0.80200000000000005</v>
      </c>
      <c r="U1745" s="55">
        <v>0.84</v>
      </c>
      <c r="V1745" s="4" t="str">
        <f t="shared" si="468"/>
        <v>N/A</v>
      </c>
      <c r="W1745" s="4"/>
    </row>
    <row r="1746" spans="1:23" ht="12.75" customHeight="1" x14ac:dyDescent="0.4">
      <c r="A1746" s="2">
        <f t="shared" si="467"/>
        <v>8</v>
      </c>
      <c r="B1746" s="63"/>
      <c r="C1746" s="4">
        <v>4.1749999999999998</v>
      </c>
      <c r="D1746" s="3">
        <f t="shared" si="459"/>
        <v>0</v>
      </c>
      <c r="E1746" s="51" t="str">
        <f t="shared" si="460"/>
        <v>N/A</v>
      </c>
      <c r="F1746" s="18" t="str">
        <f t="shared" si="461"/>
        <v>N/A</v>
      </c>
      <c r="G1746" s="4">
        <v>5.4450000000000003</v>
      </c>
      <c r="H1746" s="39">
        <f t="shared" si="462"/>
        <v>0</v>
      </c>
      <c r="I1746" s="52" t="str">
        <f t="shared" si="463"/>
        <v>N/A</v>
      </c>
      <c r="J1746" s="18" t="str">
        <f t="shared" si="464"/>
        <v>N/A</v>
      </c>
      <c r="K1746" s="53" t="str">
        <f t="shared" si="465"/>
        <v>N/A</v>
      </c>
      <c r="L1746" s="2" t="s">
        <v>13</v>
      </c>
      <c r="M1746" s="2"/>
      <c r="N1746" s="3">
        <f t="shared" ref="N1746:O1746" si="470">N1742+N1744</f>
        <v>0</v>
      </c>
      <c r="O1746" s="3">
        <f t="shared" si="470"/>
        <v>0</v>
      </c>
      <c r="P1746" s="59">
        <v>0.49299999999999999</v>
      </c>
      <c r="Q1746" s="59">
        <v>0.70199999999999996</v>
      </c>
      <c r="R1746" s="55">
        <v>0.75</v>
      </c>
      <c r="S1746" s="59">
        <v>0.56699999999999995</v>
      </c>
      <c r="T1746" s="59">
        <v>0.81100000000000005</v>
      </c>
      <c r="U1746" s="55">
        <v>0.87</v>
      </c>
      <c r="V1746" s="4" t="str">
        <f t="shared" si="468"/>
        <v>N/A</v>
      </c>
      <c r="W1746" s="4"/>
    </row>
    <row r="1747" spans="1:23" ht="12.75" customHeight="1" x14ac:dyDescent="0.4">
      <c r="A1747" s="2">
        <f t="shared" si="467"/>
        <v>9</v>
      </c>
      <c r="B1747" s="63"/>
      <c r="C1747" s="4">
        <v>4.1749999999999998</v>
      </c>
      <c r="D1747" s="3">
        <f t="shared" si="459"/>
        <v>0</v>
      </c>
      <c r="E1747" s="51" t="str">
        <f t="shared" si="460"/>
        <v>N/A</v>
      </c>
      <c r="F1747" s="18" t="str">
        <f t="shared" si="461"/>
        <v>N/A</v>
      </c>
      <c r="G1747" s="4">
        <v>6.0750000000000002</v>
      </c>
      <c r="H1747" s="39">
        <f t="shared" si="462"/>
        <v>0</v>
      </c>
      <c r="I1747" s="52" t="str">
        <f t="shared" si="463"/>
        <v>N/A</v>
      </c>
      <c r="J1747" s="18" t="str">
        <f t="shared" si="464"/>
        <v>N/A</v>
      </c>
      <c r="K1747" s="53" t="str">
        <f t="shared" si="465"/>
        <v>N/A</v>
      </c>
      <c r="L1747" s="2"/>
      <c r="M1747" s="2"/>
      <c r="N1747" s="2"/>
      <c r="O1747" s="3"/>
      <c r="P1747" s="59">
        <v>0.49299999999999999</v>
      </c>
      <c r="Q1747" s="59">
        <v>0.70799999999999996</v>
      </c>
      <c r="R1747" s="55">
        <v>0.76</v>
      </c>
      <c r="S1747" s="59">
        <v>0.56699999999999995</v>
      </c>
      <c r="T1747" s="59">
        <v>0.81799999999999995</v>
      </c>
      <c r="U1747" s="55">
        <v>0.88</v>
      </c>
      <c r="V1747" s="4" t="str">
        <f t="shared" si="468"/>
        <v>N/A</v>
      </c>
      <c r="W1747" s="4"/>
    </row>
    <row r="1748" spans="1:23" ht="12.75" customHeight="1" x14ac:dyDescent="0.4">
      <c r="A1748" s="2">
        <f t="shared" si="467"/>
        <v>10</v>
      </c>
      <c r="B1748" s="63"/>
      <c r="C1748" s="4">
        <v>4.1749999999999998</v>
      </c>
      <c r="D1748" s="3">
        <f t="shared" si="459"/>
        <v>0</v>
      </c>
      <c r="E1748" s="51" t="str">
        <f t="shared" si="460"/>
        <v>N/A</v>
      </c>
      <c r="F1748" s="18" t="str">
        <f t="shared" si="461"/>
        <v>N/A</v>
      </c>
      <c r="G1748" s="4">
        <v>6.65</v>
      </c>
      <c r="H1748" s="39">
        <f t="shared" si="462"/>
        <v>0</v>
      </c>
      <c r="I1748" s="52" t="str">
        <f t="shared" si="463"/>
        <v>N/A</v>
      </c>
      <c r="J1748" s="18" t="str">
        <f t="shared" si="464"/>
        <v>N/A</v>
      </c>
      <c r="K1748" s="53" t="str">
        <f t="shared" si="465"/>
        <v>N/A</v>
      </c>
      <c r="L1748" s="2" t="s">
        <v>14</v>
      </c>
      <c r="M1748" s="2"/>
      <c r="N1748" s="2"/>
      <c r="O1748" s="63"/>
      <c r="P1748" s="59">
        <v>0.49299999999999999</v>
      </c>
      <c r="Q1748" s="59">
        <v>0.71299999999999997</v>
      </c>
      <c r="R1748" s="55">
        <v>0.76</v>
      </c>
      <c r="S1748" s="59">
        <v>0.56699999999999995</v>
      </c>
      <c r="T1748" s="59">
        <v>0.82399999999999995</v>
      </c>
      <c r="U1748" s="55">
        <v>0.88</v>
      </c>
      <c r="V1748" s="4" t="str">
        <f t="shared" si="468"/>
        <v>N/A</v>
      </c>
      <c r="W1748" s="4"/>
    </row>
    <row r="1749" spans="1:23" ht="12.75" customHeight="1" x14ac:dyDescent="0.4">
      <c r="A1749" s="2">
        <f t="shared" si="467"/>
        <v>11</v>
      </c>
      <c r="B1749" s="63"/>
      <c r="C1749" s="4">
        <v>4.1749999999999998</v>
      </c>
      <c r="D1749" s="3">
        <f t="shared" si="459"/>
        <v>0</v>
      </c>
      <c r="E1749" s="51" t="str">
        <f t="shared" si="460"/>
        <v>N/A</v>
      </c>
      <c r="F1749" s="18" t="str">
        <f t="shared" si="461"/>
        <v>N/A</v>
      </c>
      <c r="G1749" s="4">
        <v>7.1760000000000002</v>
      </c>
      <c r="H1749" s="39">
        <f t="shared" si="462"/>
        <v>0</v>
      </c>
      <c r="I1749" s="52" t="str">
        <f t="shared" si="463"/>
        <v>N/A</v>
      </c>
      <c r="J1749" s="18" t="str">
        <f t="shared" si="464"/>
        <v>N/A</v>
      </c>
      <c r="K1749" s="53" t="str">
        <f t="shared" si="465"/>
        <v>N/A</v>
      </c>
      <c r="L1749" s="2"/>
      <c r="M1749" s="2"/>
      <c r="N1749" s="2"/>
      <c r="O1749" s="3"/>
      <c r="P1749" s="59">
        <v>0.49299999999999999</v>
      </c>
      <c r="Q1749" s="59">
        <v>0.71699999999999997</v>
      </c>
      <c r="R1749" s="55">
        <v>0.76</v>
      </c>
      <c r="S1749" s="59">
        <v>0.56699999999999995</v>
      </c>
      <c r="T1749" s="59">
        <v>0.82799999999999996</v>
      </c>
      <c r="U1749" s="55">
        <v>0.88</v>
      </c>
      <c r="V1749" s="4" t="str">
        <f t="shared" si="468"/>
        <v>N/A</v>
      </c>
      <c r="W1749" s="4"/>
    </row>
    <row r="1750" spans="1:23" ht="12.75" customHeight="1" x14ac:dyDescent="0.4">
      <c r="A1750" s="2">
        <f t="shared" si="467"/>
        <v>12</v>
      </c>
      <c r="B1750" s="63"/>
      <c r="C1750" s="4">
        <v>4.1749999999999998</v>
      </c>
      <c r="D1750" s="3">
        <f t="shared" si="459"/>
        <v>0</v>
      </c>
      <c r="E1750" s="51" t="str">
        <f t="shared" si="460"/>
        <v>N/A</v>
      </c>
      <c r="F1750" s="18" t="str">
        <f t="shared" si="461"/>
        <v>N/A</v>
      </c>
      <c r="G1750" s="4">
        <v>7.6550000000000002</v>
      </c>
      <c r="H1750" s="39">
        <f t="shared" si="462"/>
        <v>0</v>
      </c>
      <c r="I1750" s="52" t="str">
        <f t="shared" si="463"/>
        <v>N/A</v>
      </c>
      <c r="J1750" s="18" t="str">
        <f t="shared" si="464"/>
        <v>N/A</v>
      </c>
      <c r="K1750" s="53" t="str">
        <f t="shared" si="465"/>
        <v>N/A</v>
      </c>
      <c r="L1750" s="2" t="s">
        <v>29</v>
      </c>
      <c r="M1750" s="2"/>
      <c r="N1750" s="2"/>
      <c r="O1750" s="63"/>
      <c r="P1750" s="59">
        <v>0.49299999999999999</v>
      </c>
      <c r="Q1750" s="59">
        <v>0.72</v>
      </c>
      <c r="R1750" s="55">
        <v>0.77</v>
      </c>
      <c r="S1750" s="59">
        <v>0.56699999999999995</v>
      </c>
      <c r="T1750" s="59">
        <v>0.83099999999999996</v>
      </c>
      <c r="U1750" s="55">
        <v>0.88</v>
      </c>
      <c r="V1750" s="4" t="str">
        <f t="shared" si="468"/>
        <v>N/A</v>
      </c>
      <c r="W1750" s="4"/>
    </row>
    <row r="1751" spans="1:23" ht="12.75" customHeight="1" x14ac:dyDescent="0.4">
      <c r="A1751" s="2">
        <f t="shared" si="467"/>
        <v>13</v>
      </c>
      <c r="B1751" s="63"/>
      <c r="C1751" s="4">
        <v>4.1749999999999998</v>
      </c>
      <c r="D1751" s="3">
        <f t="shared" si="459"/>
        <v>0</v>
      </c>
      <c r="E1751" s="51" t="str">
        <f t="shared" si="460"/>
        <v>N/A</v>
      </c>
      <c r="F1751" s="18" t="str">
        <f t="shared" si="461"/>
        <v>N/A</v>
      </c>
      <c r="G1751" s="4">
        <v>8.093</v>
      </c>
      <c r="H1751" s="39">
        <f t="shared" si="462"/>
        <v>0</v>
      </c>
      <c r="I1751" s="52" t="str">
        <f t="shared" si="463"/>
        <v>N/A</v>
      </c>
      <c r="J1751" s="18" t="str">
        <f t="shared" si="464"/>
        <v>N/A</v>
      </c>
      <c r="K1751" s="53" t="str">
        <f t="shared" si="465"/>
        <v>N/A</v>
      </c>
      <c r="L1751" s="2"/>
      <c r="M1751" s="2"/>
      <c r="N1751" s="2"/>
      <c r="O1751" s="3"/>
      <c r="P1751" s="59">
        <v>0.49299999999999999</v>
      </c>
      <c r="Q1751" s="59">
        <v>0.72299999999999998</v>
      </c>
      <c r="R1751" s="55">
        <v>0.77</v>
      </c>
      <c r="S1751" s="59">
        <v>0.56699999999999995</v>
      </c>
      <c r="T1751" s="59">
        <v>0.83399999999999996</v>
      </c>
      <c r="U1751" s="55">
        <v>0.89</v>
      </c>
      <c r="V1751" s="4" t="str">
        <f t="shared" si="468"/>
        <v>N/A</v>
      </c>
      <c r="W1751" s="4"/>
    </row>
    <row r="1752" spans="1:23" ht="12.75" customHeight="1" x14ac:dyDescent="0.4">
      <c r="A1752" s="2">
        <f t="shared" si="467"/>
        <v>14</v>
      </c>
      <c r="B1752" s="63"/>
      <c r="C1752" s="4">
        <v>4.1749999999999998</v>
      </c>
      <c r="D1752" s="3">
        <f t="shared" si="459"/>
        <v>0</v>
      </c>
      <c r="E1752" s="51" t="str">
        <f t="shared" si="460"/>
        <v>N/A</v>
      </c>
      <c r="F1752" s="18" t="str">
        <f t="shared" si="461"/>
        <v>N/A</v>
      </c>
      <c r="G1752" s="4">
        <v>8.4930000000000003</v>
      </c>
      <c r="H1752" s="39">
        <f t="shared" si="462"/>
        <v>0</v>
      </c>
      <c r="I1752" s="52" t="str">
        <f t="shared" si="463"/>
        <v>N/A</v>
      </c>
      <c r="J1752" s="18" t="str">
        <f t="shared" si="464"/>
        <v>N/A</v>
      </c>
      <c r="K1752" s="53" t="str">
        <f t="shared" si="465"/>
        <v>N/A</v>
      </c>
      <c r="L1752" s="2" t="s">
        <v>15</v>
      </c>
      <c r="M1752" s="2"/>
      <c r="N1752" s="2"/>
      <c r="O1752" s="3">
        <f t="shared" ref="O1752" si="471">O1748+O1750</f>
        <v>0</v>
      </c>
      <c r="P1752" s="59">
        <v>0.49299999999999999</v>
      </c>
      <c r="Q1752" s="59">
        <v>0.72499999999999998</v>
      </c>
      <c r="R1752" s="55">
        <v>0.77</v>
      </c>
      <c r="S1752" s="59">
        <v>0.56699999999999995</v>
      </c>
      <c r="T1752" s="59">
        <v>0.83699999999999997</v>
      </c>
      <c r="U1752" s="55">
        <v>0.89</v>
      </c>
      <c r="V1752" s="4" t="str">
        <f t="shared" si="468"/>
        <v>N/A</v>
      </c>
      <c r="W1752" s="4"/>
    </row>
    <row r="1753" spans="1:23" ht="12.75" customHeight="1" x14ac:dyDescent="0.4">
      <c r="A1753" s="13" t="s">
        <v>84</v>
      </c>
      <c r="B1753" s="63"/>
      <c r="C1753" s="4">
        <v>4.1749999999999998</v>
      </c>
      <c r="D1753" s="3">
        <f t="shared" si="459"/>
        <v>0</v>
      </c>
      <c r="E1753" s="51" t="str">
        <f t="shared" si="460"/>
        <v>N/A</v>
      </c>
      <c r="F1753" s="18" t="str">
        <f t="shared" si="461"/>
        <v>N/A</v>
      </c>
      <c r="G1753" s="4">
        <v>8.6839999999999993</v>
      </c>
      <c r="H1753" s="39">
        <f t="shared" si="462"/>
        <v>0</v>
      </c>
      <c r="I1753" s="52" t="str">
        <f t="shared" si="463"/>
        <v>N/A</v>
      </c>
      <c r="J1753" s="18" t="str">
        <f t="shared" si="464"/>
        <v>N/A</v>
      </c>
      <c r="K1753" s="53" t="str">
        <f t="shared" si="465"/>
        <v>N/A</v>
      </c>
      <c r="L1753" s="2"/>
      <c r="M1753" s="2"/>
      <c r="N1753" s="2"/>
      <c r="O1753" s="2"/>
      <c r="P1753" s="59">
        <v>0.49299999999999999</v>
      </c>
      <c r="Q1753" s="59">
        <v>0.72499999999999998</v>
      </c>
      <c r="R1753" s="55">
        <v>0.77</v>
      </c>
      <c r="S1753" s="59">
        <v>0.56699999999999995</v>
      </c>
      <c r="T1753" s="59">
        <v>0.83799999999999997</v>
      </c>
      <c r="U1753" s="55">
        <v>0.89</v>
      </c>
      <c r="V1753" s="4" t="str">
        <f t="shared" si="468"/>
        <v>N/A</v>
      </c>
      <c r="W1753" s="4"/>
    </row>
    <row r="1754" spans="1:23" s="16" customFormat="1" ht="12.75" customHeight="1" x14ac:dyDescent="0.4">
      <c r="A1754" s="16" t="s">
        <v>3</v>
      </c>
      <c r="B1754" s="16">
        <f t="shared" ref="B1754" si="472">SUM(B1739:B1753)</f>
        <v>0</v>
      </c>
      <c r="D1754" s="16">
        <f t="shared" ref="D1754" si="473">SUM(D1739:D1753)</f>
        <v>0</v>
      </c>
      <c r="F1754" s="16">
        <f t="shared" ref="F1754" si="474">SUM(F1739:F1753)</f>
        <v>0</v>
      </c>
      <c r="H1754" s="40">
        <f t="shared" ref="H1754" si="475">SUM(H1739:H1753)</f>
        <v>0</v>
      </c>
      <c r="J1754" s="16">
        <f t="shared" ref="J1754" si="476">SUM(J1739:J1753)</f>
        <v>0</v>
      </c>
      <c r="K1754" s="41"/>
      <c r="L1754" s="2" t="s">
        <v>16</v>
      </c>
      <c r="M1754" s="2"/>
      <c r="N1754" s="2"/>
      <c r="O1754" s="47">
        <f>ROUND(H1757,Rounding_decimals)</f>
        <v>0</v>
      </c>
      <c r="R1754" s="60"/>
      <c r="U1754" s="60"/>
    </row>
    <row r="1755" spans="1:23" s="5" customFormat="1" ht="12.75" customHeight="1" x14ac:dyDescent="0.4">
      <c r="B1755" s="18"/>
      <c r="C1755" s="17"/>
      <c r="D1755" s="42" t="s">
        <v>52</v>
      </c>
      <c r="F1755" s="43" t="s">
        <v>53</v>
      </c>
      <c r="G1755" s="17"/>
      <c r="H1755" s="17" t="s">
        <v>54</v>
      </c>
      <c r="I1755" s="17"/>
      <c r="J1755" s="43" t="s">
        <v>55</v>
      </c>
      <c r="K1755" s="44"/>
      <c r="L1755" s="2"/>
      <c r="M1755" s="2"/>
      <c r="N1755" s="2"/>
      <c r="O1755" s="48"/>
      <c r="R1755" s="61"/>
      <c r="U1755" s="61"/>
    </row>
    <row r="1756" spans="1:23" ht="12.75" customHeight="1" x14ac:dyDescent="0.4">
      <c r="L1756" s="2" t="s">
        <v>17</v>
      </c>
      <c r="M1756" s="2"/>
      <c r="N1756" s="2"/>
      <c r="O1756" s="47">
        <f>IF(O1746=0,0,O1746/(N1746-O1752))</f>
        <v>0</v>
      </c>
    </row>
    <row r="1757" spans="1:23" ht="12.75" customHeight="1" x14ac:dyDescent="0.4">
      <c r="B1757" s="2"/>
      <c r="C1757" s="3" t="s">
        <v>56</v>
      </c>
      <c r="H1757" s="47">
        <f t="shared" ref="H1757" si="477">IFERROR(IF(F1754+J1754=0,0,(F1754+J1754)/(D1754+H1754)),0)</f>
        <v>0</v>
      </c>
      <c r="L1757" s="2" t="s">
        <v>18</v>
      </c>
      <c r="M1757" s="2"/>
      <c r="N1757" s="2"/>
      <c r="O1757" s="2"/>
    </row>
    <row r="1758" spans="1:23" ht="12.75" customHeight="1" x14ac:dyDescent="0.4">
      <c r="L1758" s="2"/>
      <c r="M1758" s="2"/>
      <c r="N1758" s="2"/>
      <c r="O1758" s="2"/>
    </row>
    <row r="1759" spans="1:23" ht="12.75" customHeight="1" x14ac:dyDescent="0.4">
      <c r="L1759" s="2" t="s">
        <v>19</v>
      </c>
      <c r="M1759" s="2"/>
      <c r="N1759" s="2"/>
      <c r="O1759" s="63"/>
    </row>
    <row r="1760" spans="1:23" ht="12.75" customHeight="1" x14ac:dyDescent="0.4">
      <c r="A1760" s="19" t="s">
        <v>131</v>
      </c>
      <c r="L1760" s="2" t="s">
        <v>32</v>
      </c>
      <c r="M1760" s="2"/>
      <c r="N1760" s="2"/>
      <c r="O1760" s="24" t="str">
        <f>IF(AND(O1756&lt;O1754,O1759&gt;500),"Proceed","Stop")</f>
        <v>Stop</v>
      </c>
    </row>
    <row r="1761" spans="1:15" ht="12.75" customHeight="1" x14ac:dyDescent="0.4">
      <c r="A1761" s="19" t="s">
        <v>71</v>
      </c>
      <c r="L1761" s="2"/>
      <c r="M1761" s="2"/>
      <c r="N1761" s="2"/>
      <c r="O1761" s="2"/>
    </row>
    <row r="1762" spans="1:15" ht="12.75" customHeight="1" x14ac:dyDescent="0.4">
      <c r="A1762" s="19" t="s">
        <v>85</v>
      </c>
      <c r="L1762" s="2" t="s">
        <v>20</v>
      </c>
      <c r="M1762" s="2"/>
      <c r="N1762" s="2"/>
      <c r="O1762" s="45" t="str">
        <f>IF(O1760="Proceed",IF(O1759&gt;9999,0,IF(O1759&gt;4999,0.05,IF(O1759&gt;2499,0.075,IF(O1759&gt;999,0.1,IF(NOT(O1759&lt;500),0.15,"N/A"))))),"N/A")</f>
        <v>N/A</v>
      </c>
    </row>
    <row r="1763" spans="1:15" ht="12.75" customHeight="1" x14ac:dyDescent="0.4">
      <c r="A1763" s="2" t="s">
        <v>40</v>
      </c>
      <c r="L1763" s="2"/>
      <c r="M1763" s="2"/>
      <c r="N1763" s="2"/>
      <c r="O1763" s="2"/>
    </row>
    <row r="1764" spans="1:15" ht="12.75" customHeight="1" x14ac:dyDescent="0.4">
      <c r="A1764" s="19" t="s">
        <v>86</v>
      </c>
      <c r="L1764" s="2" t="s">
        <v>33</v>
      </c>
      <c r="M1764" s="2"/>
      <c r="N1764" s="2"/>
      <c r="O1764" s="27" t="str">
        <f>IFERROR(ROUND(O1756+O1762,Rounding_decimals), "N/A")</f>
        <v>N/A</v>
      </c>
    </row>
    <row r="1765" spans="1:15" ht="12.75" customHeight="1" x14ac:dyDescent="0.4">
      <c r="A1765" s="19" t="s">
        <v>87</v>
      </c>
      <c r="L1765" s="2" t="s">
        <v>34</v>
      </c>
      <c r="M1765" s="2"/>
      <c r="N1765" s="2"/>
      <c r="O1765" s="2"/>
    </row>
    <row r="1766" spans="1:15" ht="12.75" customHeight="1" x14ac:dyDescent="0.4">
      <c r="A1766" s="2" t="s">
        <v>41</v>
      </c>
      <c r="K1766" s="20"/>
      <c r="L1766" s="2" t="s">
        <v>21</v>
      </c>
      <c r="M1766" s="2"/>
      <c r="N1766" s="2"/>
      <c r="O1766" s="2" t="str">
        <f t="shared" ref="O1766" si="478">IF(O1764&lt;O1754,"Proceed","Stop")</f>
        <v>Stop</v>
      </c>
    </row>
    <row r="1767" spans="1:15" ht="12.75" customHeight="1" x14ac:dyDescent="0.4">
      <c r="A1767" s="19" t="s">
        <v>88</v>
      </c>
      <c r="K1767" s="21"/>
      <c r="L1767" s="2"/>
      <c r="M1767" s="2"/>
      <c r="N1767" s="2"/>
      <c r="O1767" s="2"/>
    </row>
    <row r="1768" spans="1:15" ht="12.75" customHeight="1" x14ac:dyDescent="0.4">
      <c r="A1768" s="2" t="s">
        <v>134</v>
      </c>
      <c r="L1768" s="2" t="s">
        <v>22</v>
      </c>
      <c r="M1768" s="2"/>
      <c r="N1768" s="2"/>
      <c r="O1768" s="3" t="str">
        <f t="shared" ref="O1768" si="479">IF(O1766="Proceed",(N1746-O1752)*O1764,"N/A")</f>
        <v>N/A</v>
      </c>
    </row>
    <row r="1769" spans="1:15" ht="12.75" customHeight="1" x14ac:dyDescent="0.4">
      <c r="L1769" s="2" t="s">
        <v>23</v>
      </c>
      <c r="M1769" s="2"/>
      <c r="N1769" s="2"/>
      <c r="O1769" s="2"/>
    </row>
    <row r="1770" spans="1:15" ht="12.75" customHeight="1" x14ac:dyDescent="0.4">
      <c r="L1770" s="2"/>
      <c r="M1770" s="2"/>
      <c r="N1770" s="2"/>
      <c r="O1770" s="2"/>
    </row>
    <row r="1771" spans="1:15" ht="12.75" customHeight="1" x14ac:dyDescent="0.4">
      <c r="L1771" s="2" t="s">
        <v>24</v>
      </c>
      <c r="M1771" s="2"/>
      <c r="N1771" s="2"/>
      <c r="O1771" s="3">
        <f>IFERROR((N1746-O1752)-(O1768/O1754),0)</f>
        <v>0</v>
      </c>
    </row>
    <row r="1772" spans="1:15" ht="12.75" customHeight="1" x14ac:dyDescent="0.4">
      <c r="L1772" s="2" t="s">
        <v>25</v>
      </c>
      <c r="M1772" s="2"/>
      <c r="N1772" s="2"/>
      <c r="O1772" s="2"/>
    </row>
    <row r="1773" spans="1:15" ht="12.75" customHeight="1" x14ac:dyDescent="0.4">
      <c r="L1773" s="2"/>
      <c r="M1773" s="2"/>
      <c r="N1773" s="2"/>
      <c r="O1773" s="2"/>
    </row>
    <row r="1774" spans="1:15" ht="12.75" customHeight="1" x14ac:dyDescent="0.4">
      <c r="L1774" s="2" t="s">
        <v>120</v>
      </c>
      <c r="M1774" s="2"/>
      <c r="N1774" s="2"/>
      <c r="O1774" s="2"/>
    </row>
    <row r="1775" spans="1:15" ht="12.75" customHeight="1" x14ac:dyDescent="0.4">
      <c r="L1775" s="2" t="s">
        <v>121</v>
      </c>
      <c r="M1775" s="2"/>
      <c r="N1775" s="2"/>
      <c r="O1775" s="2"/>
    </row>
    <row r="1776" spans="1:15" ht="12.75" customHeight="1" x14ac:dyDescent="0.4">
      <c r="L1776" s="2"/>
      <c r="M1776" s="2"/>
      <c r="N1776" s="2"/>
      <c r="O1776" s="2"/>
    </row>
    <row r="1777" spans="12:15" ht="12.75" customHeight="1" x14ac:dyDescent="0.4">
      <c r="L1777" s="2"/>
      <c r="O1777" s="2"/>
    </row>
    <row r="1778" spans="12:15" ht="12.75" customHeight="1" x14ac:dyDescent="0.4">
      <c r="L1778" s="2"/>
      <c r="M1778" s="2" t="s">
        <v>26</v>
      </c>
      <c r="N1778" s="2"/>
      <c r="O1778" s="2"/>
    </row>
    <row r="1779" spans="12:15" ht="12.75" customHeight="1" x14ac:dyDescent="0.4">
      <c r="L1779" s="2"/>
      <c r="M1779" s="2"/>
      <c r="N1779" s="2"/>
      <c r="O1779" s="2"/>
    </row>
    <row r="1780" spans="12:15" ht="12.75" customHeight="1" x14ac:dyDescent="0.4">
      <c r="L1780" s="2"/>
      <c r="M1780" s="25" t="s">
        <v>4</v>
      </c>
      <c r="N1780" s="26" t="s">
        <v>8</v>
      </c>
      <c r="O1780" s="2"/>
    </row>
    <row r="1781" spans="12:15" ht="12.75" customHeight="1" x14ac:dyDescent="0.4">
      <c r="L1781" s="2"/>
      <c r="M1781" s="25"/>
      <c r="N1781" s="26"/>
      <c r="O1781" s="2"/>
    </row>
    <row r="1782" spans="12:15" ht="12.75" customHeight="1" x14ac:dyDescent="0.4">
      <c r="L1782" s="2"/>
      <c r="M1782" s="2" t="s">
        <v>36</v>
      </c>
      <c r="N1782" s="27">
        <v>0</v>
      </c>
      <c r="O1782" s="2"/>
    </row>
    <row r="1783" spans="12:15" ht="12.75" customHeight="1" x14ac:dyDescent="0.4">
      <c r="L1783" s="2"/>
      <c r="M1783" s="2" t="s">
        <v>37</v>
      </c>
      <c r="N1783" s="27">
        <v>0.05</v>
      </c>
      <c r="O1783" s="2"/>
    </row>
    <row r="1784" spans="12:15" ht="12.75" customHeight="1" x14ac:dyDescent="0.4">
      <c r="L1784" s="2"/>
      <c r="M1784" s="2" t="s">
        <v>38</v>
      </c>
      <c r="N1784" s="27">
        <v>7.4999999999999997E-2</v>
      </c>
      <c r="O1784" s="2"/>
    </row>
    <row r="1785" spans="12:15" ht="12.75" customHeight="1" x14ac:dyDescent="0.4">
      <c r="L1785" s="2"/>
      <c r="M1785" s="2" t="s">
        <v>39</v>
      </c>
      <c r="N1785" s="27">
        <v>0.1</v>
      </c>
      <c r="O1785" s="2"/>
    </row>
    <row r="1786" spans="12:15" ht="12.75" customHeight="1" x14ac:dyDescent="0.4">
      <c r="L1786" s="2"/>
      <c r="M1786" s="2" t="s">
        <v>5</v>
      </c>
      <c r="N1786" s="27">
        <v>0.15</v>
      </c>
      <c r="O1786" s="2"/>
    </row>
    <row r="1787" spans="12:15" ht="12.75" customHeight="1" x14ac:dyDescent="0.4">
      <c r="L1787" s="2"/>
      <c r="M1787" s="2" t="s">
        <v>35</v>
      </c>
      <c r="N1787" s="27" t="s">
        <v>27</v>
      </c>
      <c r="O1787" s="2"/>
    </row>
    <row r="1788" spans="12:15" ht="12.75" customHeight="1" x14ac:dyDescent="0.4">
      <c r="L1788" s="2"/>
      <c r="M1788" s="2"/>
      <c r="N1788" s="2"/>
      <c r="O1788" s="2"/>
    </row>
    <row r="1789" spans="12:15" ht="12.75" customHeight="1" x14ac:dyDescent="0.4">
      <c r="M1789" s="2"/>
      <c r="N1789" s="2"/>
      <c r="O1789" s="2"/>
    </row>
    <row r="1790" spans="12:15" ht="12.75" customHeight="1" x14ac:dyDescent="0.4">
      <c r="L1790" s="19" t="s">
        <v>131</v>
      </c>
      <c r="M1790" s="2"/>
      <c r="N1790" s="2"/>
      <c r="O1790" s="2"/>
    </row>
    <row r="1791" spans="12:15" ht="12.75" customHeight="1" x14ac:dyDescent="0.4">
      <c r="L1791" s="19" t="s">
        <v>75</v>
      </c>
      <c r="M1791" s="2"/>
      <c r="N1791" s="2"/>
      <c r="O1791" s="2"/>
    </row>
    <row r="1792" spans="12:15" ht="12.75" customHeight="1" x14ac:dyDescent="0.4">
      <c r="L1792" s="19" t="s">
        <v>76</v>
      </c>
      <c r="M1792" s="2"/>
      <c r="N1792" s="2"/>
      <c r="O1792" s="2"/>
    </row>
    <row r="1793" spans="1:21" ht="12.75" customHeight="1" x14ac:dyDescent="0.4">
      <c r="L1793" s="2" t="s">
        <v>77</v>
      </c>
      <c r="M1793" s="2"/>
      <c r="N1793" s="2"/>
      <c r="O1793" s="2"/>
    </row>
    <row r="1794" spans="1:21" ht="12.75" customHeight="1" x14ac:dyDescent="0.4">
      <c r="L1794" s="2" t="s">
        <v>78</v>
      </c>
      <c r="M1794" s="2"/>
      <c r="N1794" s="2"/>
      <c r="O1794" s="20"/>
    </row>
    <row r="1795" spans="1:21" ht="12.75" customHeight="1" x14ac:dyDescent="0.4">
      <c r="L1795" s="2" t="s">
        <v>79</v>
      </c>
      <c r="M1795" s="2"/>
      <c r="N1795" s="2"/>
      <c r="O1795" s="21"/>
    </row>
    <row r="1796" spans="1:21" ht="12.75" customHeight="1" x14ac:dyDescent="0.4">
      <c r="L1796" s="2" t="s">
        <v>80</v>
      </c>
      <c r="M1796" s="2"/>
      <c r="N1796" s="2"/>
      <c r="O1796" s="2"/>
    </row>
    <row r="1797" spans="1:21" ht="12.75" customHeight="1" x14ac:dyDescent="0.4">
      <c r="L1797" s="2"/>
      <c r="M1797" s="2"/>
      <c r="N1797" s="2"/>
      <c r="O1797" s="2"/>
    </row>
    <row r="1798" spans="1:21" ht="12.75" customHeight="1" x14ac:dyDescent="0.4">
      <c r="L1798" s="2"/>
      <c r="M1798" s="2"/>
      <c r="N1798" s="2"/>
      <c r="O1798" s="2"/>
    </row>
    <row r="1799" spans="1:21" ht="12.75" customHeight="1" x14ac:dyDescent="0.4">
      <c r="L1799" s="2"/>
      <c r="M1799" s="2"/>
      <c r="N1799" s="2"/>
      <c r="O1799" s="2"/>
    </row>
    <row r="1800" spans="1:21" s="66" customFormat="1" ht="12.75" customHeight="1" x14ac:dyDescent="0.3">
      <c r="A1800" s="69" t="s">
        <v>137</v>
      </c>
      <c r="B1800" s="70"/>
      <c r="C1800" s="67"/>
      <c r="D1800" s="71"/>
      <c r="F1800" s="72"/>
      <c r="G1800" s="67"/>
      <c r="H1800" s="67"/>
      <c r="I1800" s="67"/>
      <c r="J1800" s="72"/>
      <c r="K1800" s="68"/>
      <c r="L1800" s="69" t="s">
        <v>137</v>
      </c>
      <c r="R1800" s="73"/>
      <c r="U1800" s="73"/>
    </row>
    <row r="1801" spans="1:21" ht="12.75" customHeight="1" x14ac:dyDescent="0.4">
      <c r="A1801" s="2" t="s">
        <v>65</v>
      </c>
      <c r="L1801" s="2" t="s">
        <v>65</v>
      </c>
      <c r="M1801" s="2"/>
      <c r="N1801" s="2"/>
      <c r="O1801" s="2"/>
    </row>
    <row r="1802" spans="1:21" ht="12.75" customHeight="1" x14ac:dyDescent="0.4">
      <c r="A1802" s="1" t="s">
        <v>67</v>
      </c>
      <c r="L1802" s="1" t="s">
        <v>68</v>
      </c>
      <c r="M1802" s="2"/>
      <c r="N1802" s="2"/>
      <c r="O1802" s="2"/>
    </row>
    <row r="1803" spans="1:21" ht="12.75" customHeight="1" x14ac:dyDescent="0.4">
      <c r="A1803" s="1" t="str">
        <f>Summary!A1820&amp;" "&amp;Summary!B1820</f>
        <v xml:space="preserve"> </v>
      </c>
      <c r="L1803" s="1" t="str">
        <f>Summary!A1820&amp;" "&amp;Summary!B1820</f>
        <v xml:space="preserve"> </v>
      </c>
      <c r="M1803" s="2"/>
      <c r="N1803" s="2"/>
      <c r="O1803" s="2"/>
    </row>
    <row r="1804" spans="1:21" ht="12.75" customHeight="1" x14ac:dyDescent="0.4">
      <c r="L1804" s="2"/>
      <c r="M1804" s="2"/>
      <c r="N1804" s="2"/>
      <c r="O1804" s="2"/>
    </row>
    <row r="1805" spans="1:21" ht="12.75" customHeight="1" x14ac:dyDescent="0.4">
      <c r="L1805" s="2"/>
      <c r="M1805" s="2"/>
      <c r="N1805" s="2"/>
      <c r="O1805" s="2"/>
    </row>
    <row r="1806" spans="1:21" ht="12.75" customHeight="1" x14ac:dyDescent="0.4">
      <c r="A1806" s="6" t="s">
        <v>11</v>
      </c>
      <c r="B1806" s="14">
        <f>Summary!$B$6</f>
        <v>0</v>
      </c>
      <c r="C1806" s="2"/>
      <c r="E1806" s="6"/>
      <c r="F1806" s="2"/>
      <c r="L1806" s="6" t="s">
        <v>11</v>
      </c>
      <c r="M1806" s="14">
        <f>Summary!$B$6</f>
        <v>0</v>
      </c>
      <c r="N1806" s="5"/>
      <c r="O1806" s="5"/>
    </row>
    <row r="1807" spans="1:21" ht="12.75" customHeight="1" x14ac:dyDescent="0.4">
      <c r="A1807" s="6" t="s">
        <v>6</v>
      </c>
      <c r="B1807" s="22">
        <f>Summary!$B$7</f>
        <v>0</v>
      </c>
      <c r="C1807" s="2"/>
      <c r="E1807" s="6"/>
      <c r="F1807" s="4"/>
      <c r="I1807" s="6"/>
      <c r="K1807" s="7"/>
      <c r="L1807" s="6" t="s">
        <v>6</v>
      </c>
      <c r="M1807" s="22">
        <f>Summary!$B$7</f>
        <v>0</v>
      </c>
      <c r="N1807" s="5"/>
      <c r="O1807" s="5"/>
    </row>
    <row r="1808" spans="1:21" ht="12.75" customHeight="1" x14ac:dyDescent="0.4">
      <c r="A1808" s="2" t="s">
        <v>69</v>
      </c>
      <c r="B1808" s="62" t="s">
        <v>125</v>
      </c>
      <c r="C1808" s="2"/>
      <c r="F1808" s="3"/>
      <c r="I1808" s="6"/>
      <c r="L1808" s="2" t="s">
        <v>69</v>
      </c>
      <c r="M1808" s="4" t="str">
        <f>Refunds!B1808</f>
        <v>N/A</v>
      </c>
      <c r="N1808" s="5"/>
      <c r="O1808" s="5"/>
    </row>
    <row r="1809" spans="1:23" ht="12.75" customHeight="1" x14ac:dyDescent="0.4">
      <c r="A1809" s="6" t="s">
        <v>70</v>
      </c>
      <c r="B1809" s="62" t="s">
        <v>125</v>
      </c>
      <c r="C1809" s="2"/>
      <c r="F1809" s="3"/>
      <c r="G1809" s="2"/>
      <c r="H1809" s="2"/>
      <c r="I1809" s="7"/>
      <c r="J1809" s="7"/>
      <c r="K1809" s="7"/>
      <c r="L1809" s="6" t="s">
        <v>70</v>
      </c>
      <c r="M1809" s="22" t="str">
        <f>Refunds!B1809</f>
        <v>N/A</v>
      </c>
      <c r="N1809" s="5"/>
      <c r="O1809" s="5"/>
    </row>
    <row r="1810" spans="1:23" ht="12.75" customHeight="1" x14ac:dyDescent="0.4">
      <c r="A1810" s="2" t="s">
        <v>148</v>
      </c>
      <c r="B1810" s="62"/>
      <c r="J1810" s="4"/>
      <c r="L1810" s="6" t="s">
        <v>148</v>
      </c>
      <c r="M1810" s="22">
        <f>B1810</f>
        <v>0</v>
      </c>
      <c r="N1810" s="5"/>
      <c r="O1810" s="5"/>
    </row>
    <row r="1811" spans="1:23" ht="12.75" customHeight="1" x14ac:dyDescent="0.4">
      <c r="J1811" s="4"/>
      <c r="L1811" s="2"/>
      <c r="M1811" s="2"/>
      <c r="N1811" s="2"/>
      <c r="O1811" s="2"/>
    </row>
    <row r="1812" spans="1:23" s="23" customFormat="1" ht="52.5" x14ac:dyDescent="0.4">
      <c r="A1812" s="23" t="s">
        <v>81</v>
      </c>
      <c r="B1812" s="29" t="s">
        <v>82</v>
      </c>
      <c r="C1812" s="30" t="s">
        <v>44</v>
      </c>
      <c r="D1812" s="31" t="s">
        <v>48</v>
      </c>
      <c r="E1812" s="23" t="s">
        <v>45</v>
      </c>
      <c r="F1812" s="32" t="s">
        <v>49</v>
      </c>
      <c r="G1812" s="30" t="s">
        <v>46</v>
      </c>
      <c r="H1812" s="30" t="s">
        <v>50</v>
      </c>
      <c r="I1812" s="30" t="s">
        <v>47</v>
      </c>
      <c r="J1812" s="32" t="s">
        <v>51</v>
      </c>
      <c r="K1812" s="33" t="s">
        <v>83</v>
      </c>
      <c r="L1812" s="5"/>
      <c r="M1812" s="5"/>
      <c r="N1812" s="23" t="s">
        <v>72</v>
      </c>
      <c r="O1812" s="23" t="s">
        <v>73</v>
      </c>
      <c r="P1812" s="56" t="s">
        <v>57</v>
      </c>
      <c r="Q1812" s="56" t="s">
        <v>58</v>
      </c>
      <c r="R1812" s="57" t="s">
        <v>59</v>
      </c>
      <c r="S1812" s="56" t="s">
        <v>60</v>
      </c>
      <c r="T1812" s="56" t="s">
        <v>61</v>
      </c>
      <c r="U1812" s="57" t="s">
        <v>62</v>
      </c>
      <c r="V1812" s="23" t="s">
        <v>126</v>
      </c>
    </row>
    <row r="1813" spans="1:23" s="26" customFormat="1" ht="12.75" customHeight="1" x14ac:dyDescent="0.4">
      <c r="B1813" s="34"/>
      <c r="C1813" s="35"/>
      <c r="D1813" s="36"/>
      <c r="F1813" s="37"/>
      <c r="G1813" s="35"/>
      <c r="H1813" s="35"/>
      <c r="I1813" s="35"/>
      <c r="J1813" s="37"/>
      <c r="K1813" s="38"/>
      <c r="L1813" s="2"/>
      <c r="M1813" s="2"/>
      <c r="N1813" s="2"/>
      <c r="O1813" s="2"/>
      <c r="R1813" s="58"/>
      <c r="U1813" s="58"/>
    </row>
    <row r="1814" spans="1:23" ht="12.75" customHeight="1" x14ac:dyDescent="0.4">
      <c r="A1814" s="2">
        <v>1</v>
      </c>
      <c r="B1814" s="63"/>
      <c r="C1814" s="4">
        <v>2.77</v>
      </c>
      <c r="D1814" s="3">
        <f t="shared" ref="D1814:D1828" si="480">B1814*C1814</f>
        <v>0</v>
      </c>
      <c r="E1814" s="51" t="str">
        <f t="shared" ref="E1814:E1828" si="481">IF(OR(V1814="Individual",V1814="Individual Select",V1814="Group Mass-Marketed",V1814="Group Select Mass-Marketed"),P1814,IF(OR(V1814="Group",V1814="Group Select"),S1814,"N/A"))</f>
        <v>N/A</v>
      </c>
      <c r="F1814" s="18" t="str">
        <f t="shared" ref="F1814:F1828" si="482">IFERROR(D1814*E1814,"N/A")</f>
        <v>N/A</v>
      </c>
      <c r="G1814" s="4">
        <v>0</v>
      </c>
      <c r="H1814" s="39">
        <f t="shared" ref="H1814:H1828" si="483">B1814*G1814</f>
        <v>0</v>
      </c>
      <c r="I1814" s="52" t="str">
        <f t="shared" ref="I1814:I1828" si="484">IF(OR(V1814="Individual",V1814="Individual Select",V1814="Group Mass-Marketed",V1814="Group Select Mass-Marketed"),Q1814,IF(OR(V1814="Group",V1814="Group Select"),T1814,"N/A"))</f>
        <v>N/A</v>
      </c>
      <c r="J1814" s="18" t="str">
        <f t="shared" ref="J1814:J1828" si="485">IFERROR(H1814*I1814, "N/A")</f>
        <v>N/A</v>
      </c>
      <c r="K1814" s="53" t="str">
        <f t="shared" ref="K1814:K1828" si="486">IF(OR(V1814="Individual",V1814="Individual Select",V1814="Group Mass-Marketed",V1814="Group Select Mass-Marketed"),R1814,IF(OR(V1814="Group",V1814="Group Select"),U1814,"N/A"))</f>
        <v>N/A</v>
      </c>
      <c r="L1814" s="2" t="s">
        <v>12</v>
      </c>
      <c r="M1814" s="2"/>
      <c r="N1814" s="2"/>
      <c r="O1814" s="2"/>
      <c r="P1814" s="59">
        <v>0.442</v>
      </c>
      <c r="Q1814" s="59">
        <v>0</v>
      </c>
      <c r="R1814" s="55">
        <v>0.4</v>
      </c>
      <c r="S1814" s="59">
        <v>0.50700000000000001</v>
      </c>
      <c r="T1814" s="59">
        <v>0</v>
      </c>
      <c r="U1814" s="55">
        <v>0.46</v>
      </c>
      <c r="V1814" s="4" t="str">
        <f t="shared" ref="V1814" si="487">B1808</f>
        <v>N/A</v>
      </c>
      <c r="W1814" s="4"/>
    </row>
    <row r="1815" spans="1:23" ht="12.75" customHeight="1" x14ac:dyDescent="0.4">
      <c r="A1815" s="2">
        <f t="shared" ref="A1815:A1827" si="488">A1814+1</f>
        <v>2</v>
      </c>
      <c r="B1815" s="63"/>
      <c r="C1815" s="4">
        <v>4.1749999999999998</v>
      </c>
      <c r="D1815" s="3">
        <f t="shared" si="480"/>
        <v>0</v>
      </c>
      <c r="E1815" s="51" t="str">
        <f t="shared" si="481"/>
        <v>N/A</v>
      </c>
      <c r="F1815" s="18" t="str">
        <f t="shared" si="482"/>
        <v>N/A</v>
      </c>
      <c r="G1815" s="4">
        <v>0</v>
      </c>
      <c r="H1815" s="39">
        <f t="shared" si="483"/>
        <v>0</v>
      </c>
      <c r="I1815" s="52" t="str">
        <f t="shared" si="484"/>
        <v>N/A</v>
      </c>
      <c r="J1815" s="18" t="str">
        <f t="shared" si="485"/>
        <v>N/A</v>
      </c>
      <c r="K1815" s="53" t="str">
        <f t="shared" si="486"/>
        <v>N/A</v>
      </c>
      <c r="L1815" s="2" t="s">
        <v>28</v>
      </c>
      <c r="M1815" s="2"/>
      <c r="N1815" s="63"/>
      <c r="O1815" s="63"/>
      <c r="P1815" s="59">
        <v>0.49299999999999999</v>
      </c>
      <c r="Q1815" s="59">
        <v>0</v>
      </c>
      <c r="R1815" s="55">
        <v>0.55000000000000004</v>
      </c>
      <c r="S1815" s="59">
        <v>0.56699999999999995</v>
      </c>
      <c r="T1815" s="59">
        <v>0</v>
      </c>
      <c r="U1815" s="55">
        <v>0.63</v>
      </c>
      <c r="V1815" s="4" t="str">
        <f t="shared" ref="V1815:V1828" si="489">V1814</f>
        <v>N/A</v>
      </c>
      <c r="W1815" s="4"/>
    </row>
    <row r="1816" spans="1:23" ht="12.75" customHeight="1" x14ac:dyDescent="0.4">
      <c r="A1816" s="2">
        <f t="shared" si="488"/>
        <v>3</v>
      </c>
      <c r="B1816" s="63"/>
      <c r="C1816" s="4">
        <v>4.1749999999999998</v>
      </c>
      <c r="D1816" s="3">
        <f t="shared" si="480"/>
        <v>0</v>
      </c>
      <c r="E1816" s="51" t="str">
        <f t="shared" si="481"/>
        <v>N/A</v>
      </c>
      <c r="F1816" s="18" t="str">
        <f t="shared" si="482"/>
        <v>N/A</v>
      </c>
      <c r="G1816" s="4">
        <v>1.194</v>
      </c>
      <c r="H1816" s="39">
        <f t="shared" si="483"/>
        <v>0</v>
      </c>
      <c r="I1816" s="52" t="str">
        <f t="shared" si="484"/>
        <v>N/A</v>
      </c>
      <c r="J1816" s="18" t="str">
        <f t="shared" si="485"/>
        <v>N/A</v>
      </c>
      <c r="K1816" s="53" t="str">
        <f t="shared" si="486"/>
        <v>N/A</v>
      </c>
      <c r="L1816" s="2" t="s">
        <v>74</v>
      </c>
      <c r="M1816" s="2"/>
      <c r="N1816" s="63"/>
      <c r="O1816" s="63"/>
      <c r="P1816" s="59">
        <v>0.49299999999999999</v>
      </c>
      <c r="Q1816" s="59">
        <v>0.65900000000000003</v>
      </c>
      <c r="R1816" s="55">
        <v>0.65</v>
      </c>
      <c r="S1816" s="59">
        <v>0.56699999999999995</v>
      </c>
      <c r="T1816" s="59">
        <v>0.75900000000000001</v>
      </c>
      <c r="U1816" s="55">
        <v>0.75</v>
      </c>
      <c r="V1816" s="4" t="str">
        <f t="shared" si="489"/>
        <v>N/A</v>
      </c>
      <c r="W1816" s="4"/>
    </row>
    <row r="1817" spans="1:23" ht="12.75" customHeight="1" x14ac:dyDescent="0.4">
      <c r="A1817" s="2">
        <f t="shared" si="488"/>
        <v>4</v>
      </c>
      <c r="B1817" s="63"/>
      <c r="C1817" s="4">
        <v>4.1749999999999998</v>
      </c>
      <c r="D1817" s="3">
        <f t="shared" si="480"/>
        <v>0</v>
      </c>
      <c r="E1817" s="51" t="str">
        <f t="shared" si="481"/>
        <v>N/A</v>
      </c>
      <c r="F1817" s="18" t="str">
        <f t="shared" si="482"/>
        <v>N/A</v>
      </c>
      <c r="G1817" s="4">
        <v>2.2450000000000001</v>
      </c>
      <c r="H1817" s="39">
        <f t="shared" si="483"/>
        <v>0</v>
      </c>
      <c r="I1817" s="52" t="str">
        <f t="shared" si="484"/>
        <v>N/A</v>
      </c>
      <c r="J1817" s="18" t="str">
        <f t="shared" si="485"/>
        <v>N/A</v>
      </c>
      <c r="K1817" s="53" t="str">
        <f t="shared" si="486"/>
        <v>N/A</v>
      </c>
      <c r="L1817" s="2" t="s">
        <v>31</v>
      </c>
      <c r="M1817" s="2"/>
      <c r="N1817" s="3">
        <f t="shared" ref="N1817:O1817" si="490">N1815-N1816</f>
        <v>0</v>
      </c>
      <c r="O1817" s="3">
        <f t="shared" si="490"/>
        <v>0</v>
      </c>
      <c r="P1817" s="59">
        <v>0.49299999999999999</v>
      </c>
      <c r="Q1817" s="59">
        <v>0.66900000000000004</v>
      </c>
      <c r="R1817" s="55">
        <v>0.67</v>
      </c>
      <c r="S1817" s="59">
        <v>0.56699999999999995</v>
      </c>
      <c r="T1817" s="59">
        <v>0.77100000000000002</v>
      </c>
      <c r="U1817" s="55">
        <v>0.77</v>
      </c>
      <c r="V1817" s="4" t="str">
        <f t="shared" si="489"/>
        <v>N/A</v>
      </c>
      <c r="W1817" s="4"/>
    </row>
    <row r="1818" spans="1:23" ht="12.75" customHeight="1" x14ac:dyDescent="0.4">
      <c r="A1818" s="2">
        <f t="shared" si="488"/>
        <v>5</v>
      </c>
      <c r="B1818" s="63"/>
      <c r="C1818" s="4">
        <v>4.1749999999999998</v>
      </c>
      <c r="D1818" s="3">
        <f t="shared" si="480"/>
        <v>0</v>
      </c>
      <c r="E1818" s="51" t="str">
        <f t="shared" si="481"/>
        <v>N/A</v>
      </c>
      <c r="F1818" s="18" t="str">
        <f t="shared" si="482"/>
        <v>N/A</v>
      </c>
      <c r="G1818" s="4">
        <v>3.17</v>
      </c>
      <c r="H1818" s="39">
        <f t="shared" si="483"/>
        <v>0</v>
      </c>
      <c r="I1818" s="52" t="str">
        <f t="shared" si="484"/>
        <v>N/A</v>
      </c>
      <c r="J1818" s="18" t="str">
        <f t="shared" si="485"/>
        <v>N/A</v>
      </c>
      <c r="K1818" s="53" t="str">
        <f t="shared" si="486"/>
        <v>N/A</v>
      </c>
      <c r="L1818" s="2"/>
      <c r="M1818" s="2"/>
      <c r="N1818" s="3"/>
      <c r="O1818" s="3"/>
      <c r="P1818" s="59">
        <v>0.49299999999999999</v>
      </c>
      <c r="Q1818" s="59">
        <v>0.67800000000000005</v>
      </c>
      <c r="R1818" s="55">
        <v>0.69</v>
      </c>
      <c r="S1818" s="59">
        <v>0.56699999999999995</v>
      </c>
      <c r="T1818" s="59">
        <v>0.78200000000000003</v>
      </c>
      <c r="U1818" s="55">
        <v>0.8</v>
      </c>
      <c r="V1818" s="4" t="str">
        <f t="shared" si="489"/>
        <v>N/A</v>
      </c>
      <c r="W1818" s="4"/>
    </row>
    <row r="1819" spans="1:23" ht="12.75" customHeight="1" x14ac:dyDescent="0.4">
      <c r="A1819" s="2">
        <f t="shared" si="488"/>
        <v>6</v>
      </c>
      <c r="B1819" s="63"/>
      <c r="C1819" s="4">
        <v>4.1749999999999998</v>
      </c>
      <c r="D1819" s="3">
        <f t="shared" si="480"/>
        <v>0</v>
      </c>
      <c r="E1819" s="51" t="str">
        <f t="shared" si="481"/>
        <v>N/A</v>
      </c>
      <c r="F1819" s="18" t="str">
        <f t="shared" si="482"/>
        <v>N/A</v>
      </c>
      <c r="G1819" s="4">
        <v>3.9980000000000002</v>
      </c>
      <c r="H1819" s="39">
        <f t="shared" si="483"/>
        <v>0</v>
      </c>
      <c r="I1819" s="52" t="str">
        <f t="shared" si="484"/>
        <v>N/A</v>
      </c>
      <c r="J1819" s="18" t="str">
        <f t="shared" si="485"/>
        <v>N/A</v>
      </c>
      <c r="K1819" s="53" t="str">
        <f t="shared" si="486"/>
        <v>N/A</v>
      </c>
      <c r="L1819" s="2" t="s">
        <v>30</v>
      </c>
      <c r="M1819" s="2"/>
      <c r="N1819" s="63"/>
      <c r="O1819" s="63"/>
      <c r="P1819" s="59">
        <v>0.49299999999999999</v>
      </c>
      <c r="Q1819" s="59">
        <v>0.68600000000000005</v>
      </c>
      <c r="R1819" s="55">
        <v>0.71</v>
      </c>
      <c r="S1819" s="59">
        <v>0.56699999999999995</v>
      </c>
      <c r="T1819" s="59">
        <v>0.79200000000000004</v>
      </c>
      <c r="U1819" s="55">
        <v>0.82</v>
      </c>
      <c r="V1819" s="4" t="str">
        <f t="shared" si="489"/>
        <v>N/A</v>
      </c>
      <c r="W1819" s="4"/>
    </row>
    <row r="1820" spans="1:23" ht="12.75" customHeight="1" x14ac:dyDescent="0.4">
      <c r="A1820" s="2">
        <f t="shared" si="488"/>
        <v>7</v>
      </c>
      <c r="B1820" s="63"/>
      <c r="C1820" s="4">
        <v>4.1749999999999998</v>
      </c>
      <c r="D1820" s="3">
        <f t="shared" si="480"/>
        <v>0</v>
      </c>
      <c r="E1820" s="51" t="str">
        <f t="shared" si="481"/>
        <v>N/A</v>
      </c>
      <c r="F1820" s="18" t="str">
        <f t="shared" si="482"/>
        <v>N/A</v>
      </c>
      <c r="G1820" s="4">
        <v>4.7539999999999996</v>
      </c>
      <c r="H1820" s="39">
        <f t="shared" si="483"/>
        <v>0</v>
      </c>
      <c r="I1820" s="52" t="str">
        <f t="shared" si="484"/>
        <v>N/A</v>
      </c>
      <c r="J1820" s="18" t="str">
        <f t="shared" si="485"/>
        <v>N/A</v>
      </c>
      <c r="K1820" s="53" t="str">
        <f t="shared" si="486"/>
        <v>N/A</v>
      </c>
      <c r="L1820" s="2"/>
      <c r="M1820" s="2"/>
      <c r="N1820" s="3"/>
      <c r="O1820" s="3"/>
      <c r="P1820" s="59">
        <v>0.49299999999999999</v>
      </c>
      <c r="Q1820" s="59">
        <v>0.69499999999999995</v>
      </c>
      <c r="R1820" s="55">
        <v>0.73</v>
      </c>
      <c r="S1820" s="59">
        <v>0.56699999999999995</v>
      </c>
      <c r="T1820" s="59">
        <v>0.80200000000000005</v>
      </c>
      <c r="U1820" s="55">
        <v>0.84</v>
      </c>
      <c r="V1820" s="4" t="str">
        <f t="shared" si="489"/>
        <v>N/A</v>
      </c>
      <c r="W1820" s="4"/>
    </row>
    <row r="1821" spans="1:23" ht="12.75" customHeight="1" x14ac:dyDescent="0.4">
      <c r="A1821" s="2">
        <f t="shared" si="488"/>
        <v>8</v>
      </c>
      <c r="B1821" s="63"/>
      <c r="C1821" s="4">
        <v>4.1749999999999998</v>
      </c>
      <c r="D1821" s="3">
        <f t="shared" si="480"/>
        <v>0</v>
      </c>
      <c r="E1821" s="51" t="str">
        <f t="shared" si="481"/>
        <v>N/A</v>
      </c>
      <c r="F1821" s="18" t="str">
        <f t="shared" si="482"/>
        <v>N/A</v>
      </c>
      <c r="G1821" s="4">
        <v>5.4450000000000003</v>
      </c>
      <c r="H1821" s="39">
        <f t="shared" si="483"/>
        <v>0</v>
      </c>
      <c r="I1821" s="52" t="str">
        <f t="shared" si="484"/>
        <v>N/A</v>
      </c>
      <c r="J1821" s="18" t="str">
        <f t="shared" si="485"/>
        <v>N/A</v>
      </c>
      <c r="K1821" s="53" t="str">
        <f t="shared" si="486"/>
        <v>N/A</v>
      </c>
      <c r="L1821" s="2" t="s">
        <v>13</v>
      </c>
      <c r="M1821" s="2"/>
      <c r="N1821" s="3">
        <f t="shared" ref="N1821:O1821" si="491">N1817+N1819</f>
        <v>0</v>
      </c>
      <c r="O1821" s="3">
        <f t="shared" si="491"/>
        <v>0</v>
      </c>
      <c r="P1821" s="59">
        <v>0.49299999999999999</v>
      </c>
      <c r="Q1821" s="59">
        <v>0.70199999999999996</v>
      </c>
      <c r="R1821" s="55">
        <v>0.75</v>
      </c>
      <c r="S1821" s="59">
        <v>0.56699999999999995</v>
      </c>
      <c r="T1821" s="59">
        <v>0.81100000000000005</v>
      </c>
      <c r="U1821" s="55">
        <v>0.87</v>
      </c>
      <c r="V1821" s="4" t="str">
        <f t="shared" si="489"/>
        <v>N/A</v>
      </c>
      <c r="W1821" s="4"/>
    </row>
    <row r="1822" spans="1:23" ht="12.75" customHeight="1" x14ac:dyDescent="0.4">
      <c r="A1822" s="2">
        <f t="shared" si="488"/>
        <v>9</v>
      </c>
      <c r="B1822" s="63"/>
      <c r="C1822" s="4">
        <v>4.1749999999999998</v>
      </c>
      <c r="D1822" s="3">
        <f t="shared" si="480"/>
        <v>0</v>
      </c>
      <c r="E1822" s="51" t="str">
        <f t="shared" si="481"/>
        <v>N/A</v>
      </c>
      <c r="F1822" s="18" t="str">
        <f t="shared" si="482"/>
        <v>N/A</v>
      </c>
      <c r="G1822" s="4">
        <v>6.0750000000000002</v>
      </c>
      <c r="H1822" s="39">
        <f t="shared" si="483"/>
        <v>0</v>
      </c>
      <c r="I1822" s="52" t="str">
        <f t="shared" si="484"/>
        <v>N/A</v>
      </c>
      <c r="J1822" s="18" t="str">
        <f t="shared" si="485"/>
        <v>N/A</v>
      </c>
      <c r="K1822" s="53" t="str">
        <f t="shared" si="486"/>
        <v>N/A</v>
      </c>
      <c r="L1822" s="2"/>
      <c r="M1822" s="2"/>
      <c r="N1822" s="2"/>
      <c r="O1822" s="3"/>
      <c r="P1822" s="59">
        <v>0.49299999999999999</v>
      </c>
      <c r="Q1822" s="59">
        <v>0.70799999999999996</v>
      </c>
      <c r="R1822" s="55">
        <v>0.76</v>
      </c>
      <c r="S1822" s="59">
        <v>0.56699999999999995</v>
      </c>
      <c r="T1822" s="59">
        <v>0.81799999999999995</v>
      </c>
      <c r="U1822" s="55">
        <v>0.88</v>
      </c>
      <c r="V1822" s="4" t="str">
        <f t="shared" si="489"/>
        <v>N/A</v>
      </c>
      <c r="W1822" s="4"/>
    </row>
    <row r="1823" spans="1:23" ht="12.75" customHeight="1" x14ac:dyDescent="0.4">
      <c r="A1823" s="2">
        <f t="shared" si="488"/>
        <v>10</v>
      </c>
      <c r="B1823" s="63"/>
      <c r="C1823" s="4">
        <v>4.1749999999999998</v>
      </c>
      <c r="D1823" s="3">
        <f t="shared" si="480"/>
        <v>0</v>
      </c>
      <c r="E1823" s="51" t="str">
        <f t="shared" si="481"/>
        <v>N/A</v>
      </c>
      <c r="F1823" s="18" t="str">
        <f t="shared" si="482"/>
        <v>N/A</v>
      </c>
      <c r="G1823" s="4">
        <v>6.65</v>
      </c>
      <c r="H1823" s="39">
        <f t="shared" si="483"/>
        <v>0</v>
      </c>
      <c r="I1823" s="52" t="str">
        <f t="shared" si="484"/>
        <v>N/A</v>
      </c>
      <c r="J1823" s="18" t="str">
        <f t="shared" si="485"/>
        <v>N/A</v>
      </c>
      <c r="K1823" s="53" t="str">
        <f t="shared" si="486"/>
        <v>N/A</v>
      </c>
      <c r="L1823" s="2" t="s">
        <v>14</v>
      </c>
      <c r="M1823" s="2"/>
      <c r="N1823" s="2"/>
      <c r="O1823" s="63"/>
      <c r="P1823" s="59">
        <v>0.49299999999999999</v>
      </c>
      <c r="Q1823" s="59">
        <v>0.71299999999999997</v>
      </c>
      <c r="R1823" s="55">
        <v>0.76</v>
      </c>
      <c r="S1823" s="59">
        <v>0.56699999999999995</v>
      </c>
      <c r="T1823" s="59">
        <v>0.82399999999999995</v>
      </c>
      <c r="U1823" s="55">
        <v>0.88</v>
      </c>
      <c r="V1823" s="4" t="str">
        <f t="shared" si="489"/>
        <v>N/A</v>
      </c>
      <c r="W1823" s="4"/>
    </row>
    <row r="1824" spans="1:23" ht="12.75" customHeight="1" x14ac:dyDescent="0.4">
      <c r="A1824" s="2">
        <f t="shared" si="488"/>
        <v>11</v>
      </c>
      <c r="B1824" s="63"/>
      <c r="C1824" s="4">
        <v>4.1749999999999998</v>
      </c>
      <c r="D1824" s="3">
        <f t="shared" si="480"/>
        <v>0</v>
      </c>
      <c r="E1824" s="51" t="str">
        <f t="shared" si="481"/>
        <v>N/A</v>
      </c>
      <c r="F1824" s="18" t="str">
        <f t="shared" si="482"/>
        <v>N/A</v>
      </c>
      <c r="G1824" s="4">
        <v>7.1760000000000002</v>
      </c>
      <c r="H1824" s="39">
        <f t="shared" si="483"/>
        <v>0</v>
      </c>
      <c r="I1824" s="52" t="str">
        <f t="shared" si="484"/>
        <v>N/A</v>
      </c>
      <c r="J1824" s="18" t="str">
        <f t="shared" si="485"/>
        <v>N/A</v>
      </c>
      <c r="K1824" s="53" t="str">
        <f t="shared" si="486"/>
        <v>N/A</v>
      </c>
      <c r="L1824" s="2"/>
      <c r="M1824" s="2"/>
      <c r="N1824" s="2"/>
      <c r="O1824" s="3"/>
      <c r="P1824" s="59">
        <v>0.49299999999999999</v>
      </c>
      <c r="Q1824" s="59">
        <v>0.71699999999999997</v>
      </c>
      <c r="R1824" s="55">
        <v>0.76</v>
      </c>
      <c r="S1824" s="59">
        <v>0.56699999999999995</v>
      </c>
      <c r="T1824" s="59">
        <v>0.82799999999999996</v>
      </c>
      <c r="U1824" s="55">
        <v>0.88</v>
      </c>
      <c r="V1824" s="4" t="str">
        <f t="shared" si="489"/>
        <v>N/A</v>
      </c>
      <c r="W1824" s="4"/>
    </row>
    <row r="1825" spans="1:23" ht="12.75" customHeight="1" x14ac:dyDescent="0.4">
      <c r="A1825" s="2">
        <f t="shared" si="488"/>
        <v>12</v>
      </c>
      <c r="B1825" s="63"/>
      <c r="C1825" s="4">
        <v>4.1749999999999998</v>
      </c>
      <c r="D1825" s="3">
        <f t="shared" si="480"/>
        <v>0</v>
      </c>
      <c r="E1825" s="51" t="str">
        <f t="shared" si="481"/>
        <v>N/A</v>
      </c>
      <c r="F1825" s="18" t="str">
        <f t="shared" si="482"/>
        <v>N/A</v>
      </c>
      <c r="G1825" s="4">
        <v>7.6550000000000002</v>
      </c>
      <c r="H1825" s="39">
        <f t="shared" si="483"/>
        <v>0</v>
      </c>
      <c r="I1825" s="52" t="str">
        <f t="shared" si="484"/>
        <v>N/A</v>
      </c>
      <c r="J1825" s="18" t="str">
        <f t="shared" si="485"/>
        <v>N/A</v>
      </c>
      <c r="K1825" s="53" t="str">
        <f t="shared" si="486"/>
        <v>N/A</v>
      </c>
      <c r="L1825" s="2" t="s">
        <v>29</v>
      </c>
      <c r="M1825" s="2"/>
      <c r="N1825" s="2"/>
      <c r="O1825" s="63"/>
      <c r="P1825" s="59">
        <v>0.49299999999999999</v>
      </c>
      <c r="Q1825" s="59">
        <v>0.72</v>
      </c>
      <c r="R1825" s="55">
        <v>0.77</v>
      </c>
      <c r="S1825" s="59">
        <v>0.56699999999999995</v>
      </c>
      <c r="T1825" s="59">
        <v>0.83099999999999996</v>
      </c>
      <c r="U1825" s="55">
        <v>0.88</v>
      </c>
      <c r="V1825" s="4" t="str">
        <f t="shared" si="489"/>
        <v>N/A</v>
      </c>
      <c r="W1825" s="4"/>
    </row>
    <row r="1826" spans="1:23" ht="12.75" customHeight="1" x14ac:dyDescent="0.4">
      <c r="A1826" s="2">
        <f t="shared" si="488"/>
        <v>13</v>
      </c>
      <c r="B1826" s="63"/>
      <c r="C1826" s="4">
        <v>4.1749999999999998</v>
      </c>
      <c r="D1826" s="3">
        <f t="shared" si="480"/>
        <v>0</v>
      </c>
      <c r="E1826" s="51" t="str">
        <f t="shared" si="481"/>
        <v>N/A</v>
      </c>
      <c r="F1826" s="18" t="str">
        <f t="shared" si="482"/>
        <v>N/A</v>
      </c>
      <c r="G1826" s="4">
        <v>8.093</v>
      </c>
      <c r="H1826" s="39">
        <f t="shared" si="483"/>
        <v>0</v>
      </c>
      <c r="I1826" s="52" t="str">
        <f t="shared" si="484"/>
        <v>N/A</v>
      </c>
      <c r="J1826" s="18" t="str">
        <f t="shared" si="485"/>
        <v>N/A</v>
      </c>
      <c r="K1826" s="53" t="str">
        <f t="shared" si="486"/>
        <v>N/A</v>
      </c>
      <c r="L1826" s="2"/>
      <c r="M1826" s="2"/>
      <c r="N1826" s="2"/>
      <c r="O1826" s="3"/>
      <c r="P1826" s="59">
        <v>0.49299999999999999</v>
      </c>
      <c r="Q1826" s="59">
        <v>0.72299999999999998</v>
      </c>
      <c r="R1826" s="55">
        <v>0.77</v>
      </c>
      <c r="S1826" s="59">
        <v>0.56699999999999995</v>
      </c>
      <c r="T1826" s="59">
        <v>0.83399999999999996</v>
      </c>
      <c r="U1826" s="55">
        <v>0.89</v>
      </c>
      <c r="V1826" s="4" t="str">
        <f t="shared" si="489"/>
        <v>N/A</v>
      </c>
      <c r="W1826" s="4"/>
    </row>
    <row r="1827" spans="1:23" ht="12.75" customHeight="1" x14ac:dyDescent="0.4">
      <c r="A1827" s="2">
        <f t="shared" si="488"/>
        <v>14</v>
      </c>
      <c r="B1827" s="63"/>
      <c r="C1827" s="4">
        <v>4.1749999999999998</v>
      </c>
      <c r="D1827" s="3">
        <f t="shared" si="480"/>
        <v>0</v>
      </c>
      <c r="E1827" s="51" t="str">
        <f t="shared" si="481"/>
        <v>N/A</v>
      </c>
      <c r="F1827" s="18" t="str">
        <f t="shared" si="482"/>
        <v>N/A</v>
      </c>
      <c r="G1827" s="4">
        <v>8.4930000000000003</v>
      </c>
      <c r="H1827" s="39">
        <f t="shared" si="483"/>
        <v>0</v>
      </c>
      <c r="I1827" s="52" t="str">
        <f t="shared" si="484"/>
        <v>N/A</v>
      </c>
      <c r="J1827" s="18" t="str">
        <f t="shared" si="485"/>
        <v>N/A</v>
      </c>
      <c r="K1827" s="53" t="str">
        <f t="shared" si="486"/>
        <v>N/A</v>
      </c>
      <c r="L1827" s="2" t="s">
        <v>15</v>
      </c>
      <c r="M1827" s="2"/>
      <c r="N1827" s="2"/>
      <c r="O1827" s="3">
        <f t="shared" ref="O1827" si="492">O1823+O1825</f>
        <v>0</v>
      </c>
      <c r="P1827" s="59">
        <v>0.49299999999999999</v>
      </c>
      <c r="Q1827" s="59">
        <v>0.72499999999999998</v>
      </c>
      <c r="R1827" s="55">
        <v>0.77</v>
      </c>
      <c r="S1827" s="59">
        <v>0.56699999999999995</v>
      </c>
      <c r="T1827" s="59">
        <v>0.83699999999999997</v>
      </c>
      <c r="U1827" s="55">
        <v>0.89</v>
      </c>
      <c r="V1827" s="4" t="str">
        <f t="shared" si="489"/>
        <v>N/A</v>
      </c>
      <c r="W1827" s="4"/>
    </row>
    <row r="1828" spans="1:23" ht="12.75" customHeight="1" x14ac:dyDescent="0.4">
      <c r="A1828" s="13" t="s">
        <v>84</v>
      </c>
      <c r="B1828" s="63"/>
      <c r="C1828" s="4">
        <v>4.1749999999999998</v>
      </c>
      <c r="D1828" s="3">
        <f t="shared" si="480"/>
        <v>0</v>
      </c>
      <c r="E1828" s="51" t="str">
        <f t="shared" si="481"/>
        <v>N/A</v>
      </c>
      <c r="F1828" s="18" t="str">
        <f t="shared" si="482"/>
        <v>N/A</v>
      </c>
      <c r="G1828" s="4">
        <v>8.6839999999999993</v>
      </c>
      <c r="H1828" s="39">
        <f t="shared" si="483"/>
        <v>0</v>
      </c>
      <c r="I1828" s="52" t="str">
        <f t="shared" si="484"/>
        <v>N/A</v>
      </c>
      <c r="J1828" s="18" t="str">
        <f t="shared" si="485"/>
        <v>N/A</v>
      </c>
      <c r="K1828" s="53" t="str">
        <f t="shared" si="486"/>
        <v>N/A</v>
      </c>
      <c r="L1828" s="2"/>
      <c r="M1828" s="2"/>
      <c r="N1828" s="2"/>
      <c r="O1828" s="2"/>
      <c r="P1828" s="59">
        <v>0.49299999999999999</v>
      </c>
      <c r="Q1828" s="59">
        <v>0.72499999999999998</v>
      </c>
      <c r="R1828" s="55">
        <v>0.77</v>
      </c>
      <c r="S1828" s="59">
        <v>0.56699999999999995</v>
      </c>
      <c r="T1828" s="59">
        <v>0.83799999999999997</v>
      </c>
      <c r="U1828" s="55">
        <v>0.89</v>
      </c>
      <c r="V1828" s="4" t="str">
        <f t="shared" si="489"/>
        <v>N/A</v>
      </c>
      <c r="W1828" s="4"/>
    </row>
    <row r="1829" spans="1:23" s="16" customFormat="1" ht="12.75" customHeight="1" x14ac:dyDescent="0.4">
      <c r="A1829" s="16" t="s">
        <v>3</v>
      </c>
      <c r="B1829" s="16">
        <f t="shared" ref="B1829" si="493">SUM(B1814:B1828)</f>
        <v>0</v>
      </c>
      <c r="D1829" s="16">
        <f t="shared" ref="D1829" si="494">SUM(D1814:D1828)</f>
        <v>0</v>
      </c>
      <c r="F1829" s="16">
        <f t="shared" ref="F1829" si="495">SUM(F1814:F1828)</f>
        <v>0</v>
      </c>
      <c r="H1829" s="40">
        <f t="shared" ref="H1829" si="496">SUM(H1814:H1828)</f>
        <v>0</v>
      </c>
      <c r="J1829" s="16">
        <f t="shared" ref="J1829" si="497">SUM(J1814:J1828)</f>
        <v>0</v>
      </c>
      <c r="K1829" s="41"/>
      <c r="L1829" s="2" t="s">
        <v>16</v>
      </c>
      <c r="M1829" s="2"/>
      <c r="N1829" s="2"/>
      <c r="O1829" s="47">
        <f>ROUND(H1832,Rounding_decimals)</f>
        <v>0</v>
      </c>
      <c r="R1829" s="60"/>
      <c r="U1829" s="60"/>
    </row>
    <row r="1830" spans="1:23" s="5" customFormat="1" ht="12.75" customHeight="1" x14ac:dyDescent="0.4">
      <c r="B1830" s="18"/>
      <c r="C1830" s="17"/>
      <c r="D1830" s="42" t="s">
        <v>52</v>
      </c>
      <c r="F1830" s="43" t="s">
        <v>53</v>
      </c>
      <c r="G1830" s="17"/>
      <c r="H1830" s="17" t="s">
        <v>54</v>
      </c>
      <c r="I1830" s="17"/>
      <c r="J1830" s="43" t="s">
        <v>55</v>
      </c>
      <c r="K1830" s="44"/>
      <c r="L1830" s="2"/>
      <c r="M1830" s="2"/>
      <c r="N1830" s="2"/>
      <c r="O1830" s="48"/>
      <c r="R1830" s="61"/>
      <c r="U1830" s="61"/>
    </row>
    <row r="1831" spans="1:23" ht="12.75" customHeight="1" x14ac:dyDescent="0.4">
      <c r="L1831" s="2" t="s">
        <v>17</v>
      </c>
      <c r="M1831" s="2"/>
      <c r="N1831" s="2"/>
      <c r="O1831" s="47">
        <f>IF(O1821=0,0,O1821/(N1821-O1827))</f>
        <v>0</v>
      </c>
    </row>
    <row r="1832" spans="1:23" ht="12.75" customHeight="1" x14ac:dyDescent="0.4">
      <c r="B1832" s="2"/>
      <c r="C1832" s="3" t="s">
        <v>56</v>
      </c>
      <c r="H1832" s="47">
        <f t="shared" ref="H1832" si="498">IFERROR(IF(F1829+J1829=0,0,(F1829+J1829)/(D1829+H1829)),0)</f>
        <v>0</v>
      </c>
      <c r="L1832" s="2" t="s">
        <v>18</v>
      </c>
      <c r="M1832" s="2"/>
      <c r="N1832" s="2"/>
      <c r="O1832" s="2"/>
    </row>
    <row r="1833" spans="1:23" ht="12.75" customHeight="1" x14ac:dyDescent="0.4">
      <c r="L1833" s="2"/>
      <c r="M1833" s="2"/>
      <c r="N1833" s="2"/>
      <c r="O1833" s="2"/>
    </row>
    <row r="1834" spans="1:23" ht="12.75" customHeight="1" x14ac:dyDescent="0.4">
      <c r="L1834" s="2" t="s">
        <v>19</v>
      </c>
      <c r="M1834" s="2"/>
      <c r="N1834" s="2"/>
      <c r="O1834" s="63"/>
    </row>
    <row r="1835" spans="1:23" ht="12.75" customHeight="1" x14ac:dyDescent="0.4">
      <c r="A1835" s="19" t="s">
        <v>131</v>
      </c>
      <c r="L1835" s="2" t="s">
        <v>32</v>
      </c>
      <c r="M1835" s="2"/>
      <c r="N1835" s="2"/>
      <c r="O1835" s="24" t="str">
        <f>IF(AND(O1831&lt;O1829,O1834&gt;500),"Proceed","Stop")</f>
        <v>Stop</v>
      </c>
    </row>
    <row r="1836" spans="1:23" ht="12.75" customHeight="1" x14ac:dyDescent="0.4">
      <c r="A1836" s="19" t="s">
        <v>71</v>
      </c>
      <c r="L1836" s="2"/>
      <c r="M1836" s="2"/>
      <c r="N1836" s="2"/>
      <c r="O1836" s="2"/>
    </row>
    <row r="1837" spans="1:23" ht="12.75" customHeight="1" x14ac:dyDescent="0.4">
      <c r="A1837" s="19" t="s">
        <v>85</v>
      </c>
      <c r="L1837" s="2" t="s">
        <v>20</v>
      </c>
      <c r="M1837" s="2"/>
      <c r="N1837" s="2"/>
      <c r="O1837" s="45" t="str">
        <f>IF(O1835="Proceed",IF(O1834&gt;9999,0,IF(O1834&gt;4999,0.05,IF(O1834&gt;2499,0.075,IF(O1834&gt;999,0.1,IF(NOT(O1834&lt;500),0.15,"N/A"))))),"N/A")</f>
        <v>N/A</v>
      </c>
    </row>
    <row r="1838" spans="1:23" ht="12.75" customHeight="1" x14ac:dyDescent="0.4">
      <c r="A1838" s="2" t="s">
        <v>40</v>
      </c>
      <c r="L1838" s="2"/>
      <c r="M1838" s="2"/>
      <c r="N1838" s="2"/>
      <c r="O1838" s="2"/>
    </row>
    <row r="1839" spans="1:23" ht="12.75" customHeight="1" x14ac:dyDescent="0.4">
      <c r="A1839" s="19" t="s">
        <v>86</v>
      </c>
      <c r="L1839" s="2" t="s">
        <v>33</v>
      </c>
      <c r="M1839" s="2"/>
      <c r="N1839" s="2"/>
      <c r="O1839" s="27" t="str">
        <f>IFERROR(ROUND(O1831+O1837,Rounding_decimals), "N/A")</f>
        <v>N/A</v>
      </c>
    </row>
    <row r="1840" spans="1:23" ht="12.75" customHeight="1" x14ac:dyDescent="0.4">
      <c r="A1840" s="19" t="s">
        <v>87</v>
      </c>
      <c r="L1840" s="2" t="s">
        <v>34</v>
      </c>
      <c r="M1840" s="2"/>
      <c r="N1840" s="2"/>
      <c r="O1840" s="2"/>
    </row>
    <row r="1841" spans="1:15" ht="12.75" customHeight="1" x14ac:dyDescent="0.4">
      <c r="A1841" s="2" t="s">
        <v>41</v>
      </c>
      <c r="K1841" s="20"/>
      <c r="L1841" s="2" t="s">
        <v>21</v>
      </c>
      <c r="M1841" s="2"/>
      <c r="N1841" s="2"/>
      <c r="O1841" s="2" t="str">
        <f t="shared" ref="O1841" si="499">IF(O1839&lt;O1829,"Proceed","Stop")</f>
        <v>Stop</v>
      </c>
    </row>
    <row r="1842" spans="1:15" ht="12.75" customHeight="1" x14ac:dyDescent="0.4">
      <c r="A1842" s="19" t="s">
        <v>88</v>
      </c>
      <c r="K1842" s="21"/>
      <c r="L1842" s="2"/>
      <c r="M1842" s="2"/>
      <c r="N1842" s="2"/>
      <c r="O1842" s="2"/>
    </row>
    <row r="1843" spans="1:15" ht="12.75" customHeight="1" x14ac:dyDescent="0.4">
      <c r="A1843" s="2" t="s">
        <v>134</v>
      </c>
      <c r="L1843" s="2" t="s">
        <v>22</v>
      </c>
      <c r="M1843" s="2"/>
      <c r="N1843" s="2"/>
      <c r="O1843" s="3" t="str">
        <f t="shared" ref="O1843" si="500">IF(O1841="Proceed",(N1821-O1827)*O1839,"N/A")</f>
        <v>N/A</v>
      </c>
    </row>
    <row r="1844" spans="1:15" ht="12.75" customHeight="1" x14ac:dyDescent="0.4">
      <c r="L1844" s="2" t="s">
        <v>23</v>
      </c>
      <c r="M1844" s="2"/>
      <c r="N1844" s="2"/>
      <c r="O1844" s="2"/>
    </row>
    <row r="1845" spans="1:15" ht="12.75" customHeight="1" x14ac:dyDescent="0.4">
      <c r="L1845" s="2"/>
      <c r="M1845" s="2"/>
      <c r="N1845" s="2"/>
      <c r="O1845" s="2"/>
    </row>
    <row r="1846" spans="1:15" ht="12.75" customHeight="1" x14ac:dyDescent="0.4">
      <c r="L1846" s="2" t="s">
        <v>24</v>
      </c>
      <c r="M1846" s="2"/>
      <c r="N1846" s="2"/>
      <c r="O1846" s="3">
        <f>IFERROR((N1821-O1827)-(O1843/O1829),0)</f>
        <v>0</v>
      </c>
    </row>
    <row r="1847" spans="1:15" ht="12.75" customHeight="1" x14ac:dyDescent="0.4">
      <c r="L1847" s="2" t="s">
        <v>25</v>
      </c>
      <c r="M1847" s="2"/>
      <c r="N1847" s="2"/>
      <c r="O1847" s="2"/>
    </row>
    <row r="1848" spans="1:15" ht="12.75" customHeight="1" x14ac:dyDescent="0.4">
      <c r="L1848" s="2"/>
      <c r="M1848" s="2"/>
      <c r="N1848" s="2"/>
      <c r="O1848" s="2"/>
    </row>
    <row r="1849" spans="1:15" ht="12.75" customHeight="1" x14ac:dyDescent="0.4">
      <c r="L1849" s="2" t="s">
        <v>120</v>
      </c>
      <c r="M1849" s="2"/>
      <c r="N1849" s="2"/>
      <c r="O1849" s="2"/>
    </row>
    <row r="1850" spans="1:15" ht="12.75" customHeight="1" x14ac:dyDescent="0.4">
      <c r="L1850" s="2" t="s">
        <v>121</v>
      </c>
      <c r="M1850" s="2"/>
      <c r="N1850" s="2"/>
      <c r="O1850" s="2"/>
    </row>
    <row r="1851" spans="1:15" ht="12.75" customHeight="1" x14ac:dyDescent="0.4">
      <c r="L1851" s="2"/>
      <c r="M1851" s="2"/>
      <c r="N1851" s="2"/>
      <c r="O1851" s="2"/>
    </row>
    <row r="1852" spans="1:15" ht="12.75" customHeight="1" x14ac:dyDescent="0.4">
      <c r="L1852" s="2"/>
      <c r="O1852" s="2"/>
    </row>
    <row r="1853" spans="1:15" ht="12.75" customHeight="1" x14ac:dyDescent="0.4">
      <c r="L1853" s="2"/>
      <c r="M1853" s="2" t="s">
        <v>26</v>
      </c>
      <c r="N1853" s="2"/>
      <c r="O1853" s="2"/>
    </row>
    <row r="1854" spans="1:15" ht="12.75" customHeight="1" x14ac:dyDescent="0.4">
      <c r="L1854" s="2"/>
      <c r="M1854" s="2"/>
      <c r="N1854" s="2"/>
      <c r="O1854" s="2"/>
    </row>
    <row r="1855" spans="1:15" ht="12.75" customHeight="1" x14ac:dyDescent="0.4">
      <c r="L1855" s="2"/>
      <c r="M1855" s="25" t="s">
        <v>4</v>
      </c>
      <c r="N1855" s="26" t="s">
        <v>8</v>
      </c>
      <c r="O1855" s="2"/>
    </row>
    <row r="1856" spans="1:15" ht="12.75" customHeight="1" x14ac:dyDescent="0.4">
      <c r="L1856" s="2"/>
      <c r="M1856" s="25"/>
      <c r="N1856" s="26"/>
      <c r="O1856" s="2"/>
    </row>
    <row r="1857" spans="12:15" ht="12.75" customHeight="1" x14ac:dyDescent="0.4">
      <c r="L1857" s="2"/>
      <c r="M1857" s="2" t="s">
        <v>36</v>
      </c>
      <c r="N1857" s="27">
        <v>0</v>
      </c>
      <c r="O1857" s="2"/>
    </row>
    <row r="1858" spans="12:15" ht="12.75" customHeight="1" x14ac:dyDescent="0.4">
      <c r="L1858" s="2"/>
      <c r="M1858" s="2" t="s">
        <v>37</v>
      </c>
      <c r="N1858" s="27">
        <v>0.05</v>
      </c>
      <c r="O1858" s="2"/>
    </row>
    <row r="1859" spans="12:15" ht="12.75" customHeight="1" x14ac:dyDescent="0.4">
      <c r="L1859" s="2"/>
      <c r="M1859" s="2" t="s">
        <v>38</v>
      </c>
      <c r="N1859" s="27">
        <v>7.4999999999999997E-2</v>
      </c>
      <c r="O1859" s="2"/>
    </row>
    <row r="1860" spans="12:15" ht="12.75" customHeight="1" x14ac:dyDescent="0.4">
      <c r="L1860" s="2"/>
      <c r="M1860" s="2" t="s">
        <v>39</v>
      </c>
      <c r="N1860" s="27">
        <v>0.1</v>
      </c>
      <c r="O1860" s="2"/>
    </row>
    <row r="1861" spans="12:15" ht="12.75" customHeight="1" x14ac:dyDescent="0.4">
      <c r="L1861" s="2"/>
      <c r="M1861" s="2" t="s">
        <v>5</v>
      </c>
      <c r="N1861" s="27">
        <v>0.15</v>
      </c>
      <c r="O1861" s="2"/>
    </row>
    <row r="1862" spans="12:15" ht="12.75" customHeight="1" x14ac:dyDescent="0.4">
      <c r="L1862" s="2"/>
      <c r="M1862" s="2" t="s">
        <v>35</v>
      </c>
      <c r="N1862" s="27" t="s">
        <v>27</v>
      </c>
      <c r="O1862" s="2"/>
    </row>
    <row r="1863" spans="12:15" ht="12.75" customHeight="1" x14ac:dyDescent="0.4">
      <c r="L1863" s="2"/>
      <c r="M1863" s="2"/>
      <c r="N1863" s="2"/>
      <c r="O1863" s="2"/>
    </row>
    <row r="1864" spans="12:15" ht="12.75" customHeight="1" x14ac:dyDescent="0.4">
      <c r="M1864" s="2"/>
      <c r="N1864" s="2"/>
      <c r="O1864" s="2"/>
    </row>
    <row r="1865" spans="12:15" ht="12.75" customHeight="1" x14ac:dyDescent="0.4">
      <c r="L1865" s="19" t="s">
        <v>131</v>
      </c>
      <c r="M1865" s="2"/>
      <c r="N1865" s="2"/>
      <c r="O1865" s="2"/>
    </row>
    <row r="1866" spans="12:15" ht="12.75" customHeight="1" x14ac:dyDescent="0.4">
      <c r="L1866" s="19" t="s">
        <v>75</v>
      </c>
      <c r="M1866" s="2"/>
      <c r="N1866" s="2"/>
      <c r="O1866" s="2"/>
    </row>
    <row r="1867" spans="12:15" ht="12.75" customHeight="1" x14ac:dyDescent="0.4">
      <c r="L1867" s="19" t="s">
        <v>76</v>
      </c>
      <c r="M1867" s="2"/>
      <c r="N1867" s="2"/>
      <c r="O1867" s="2"/>
    </row>
    <row r="1868" spans="12:15" ht="12.75" customHeight="1" x14ac:dyDescent="0.4">
      <c r="L1868" s="2" t="s">
        <v>77</v>
      </c>
      <c r="M1868" s="2"/>
      <c r="N1868" s="2"/>
      <c r="O1868" s="2"/>
    </row>
    <row r="1869" spans="12:15" ht="12.75" customHeight="1" x14ac:dyDescent="0.4">
      <c r="L1869" s="2" t="s">
        <v>78</v>
      </c>
      <c r="M1869" s="2"/>
      <c r="N1869" s="2"/>
      <c r="O1869" s="20"/>
    </row>
    <row r="1870" spans="12:15" ht="12.75" customHeight="1" x14ac:dyDescent="0.4">
      <c r="L1870" s="2" t="s">
        <v>79</v>
      </c>
      <c r="M1870" s="2"/>
      <c r="N1870" s="2"/>
      <c r="O1870" s="21"/>
    </row>
    <row r="1871" spans="12:15" ht="12.75" customHeight="1" x14ac:dyDescent="0.4">
      <c r="L1871" s="2" t="s">
        <v>80</v>
      </c>
      <c r="M1871" s="2"/>
      <c r="N1871" s="2"/>
      <c r="O1871" s="2"/>
    </row>
    <row r="1872" spans="12:15" ht="12.75" customHeight="1" x14ac:dyDescent="0.4">
      <c r="L1872" s="2"/>
      <c r="M1872" s="2"/>
      <c r="N1872" s="2"/>
      <c r="O1872" s="2"/>
    </row>
    <row r="1873" spans="1:22" ht="12.75" customHeight="1" x14ac:dyDescent="0.4">
      <c r="L1873" s="2"/>
      <c r="M1873" s="2"/>
      <c r="N1873" s="2"/>
      <c r="O1873" s="2"/>
    </row>
    <row r="1874" spans="1:22" ht="12.75" customHeight="1" x14ac:dyDescent="0.4">
      <c r="L1874" s="2"/>
      <c r="M1874" s="2"/>
      <c r="N1874" s="2"/>
      <c r="O1874" s="2"/>
    </row>
    <row r="1875" spans="1:22" s="66" customFormat="1" ht="12.75" customHeight="1" x14ac:dyDescent="0.3">
      <c r="A1875" s="69" t="s">
        <v>137</v>
      </c>
      <c r="B1875" s="70"/>
      <c r="C1875" s="67"/>
      <c r="D1875" s="71"/>
      <c r="F1875" s="72"/>
      <c r="G1875" s="67"/>
      <c r="H1875" s="67"/>
      <c r="I1875" s="67"/>
      <c r="J1875" s="72"/>
      <c r="K1875" s="68"/>
      <c r="L1875" s="69" t="s">
        <v>137</v>
      </c>
      <c r="R1875" s="73"/>
      <c r="U1875" s="73"/>
    </row>
    <row r="1876" spans="1:22" ht="12.75" customHeight="1" x14ac:dyDescent="0.4">
      <c r="A1876" s="2" t="s">
        <v>65</v>
      </c>
      <c r="L1876" s="2" t="s">
        <v>65</v>
      </c>
      <c r="M1876" s="2"/>
      <c r="N1876" s="2"/>
      <c r="O1876" s="2"/>
    </row>
    <row r="1877" spans="1:22" ht="12.75" customHeight="1" x14ac:dyDescent="0.4">
      <c r="A1877" s="1" t="s">
        <v>67</v>
      </c>
      <c r="L1877" s="1" t="s">
        <v>68</v>
      </c>
      <c r="M1877" s="2"/>
      <c r="N1877" s="2"/>
      <c r="O1877" s="2"/>
    </row>
    <row r="1878" spans="1:22" ht="12.75" customHeight="1" x14ac:dyDescent="0.4">
      <c r="A1878" s="1" t="str">
        <f>Summary!A1895&amp;" "&amp;Summary!B1895</f>
        <v xml:space="preserve"> </v>
      </c>
      <c r="L1878" s="1" t="str">
        <f>Summary!A1895&amp;" "&amp;Summary!B1895</f>
        <v xml:space="preserve"> </v>
      </c>
      <c r="M1878" s="2"/>
      <c r="N1878" s="2"/>
      <c r="O1878" s="2"/>
    </row>
    <row r="1879" spans="1:22" ht="12.75" customHeight="1" x14ac:dyDescent="0.4">
      <c r="L1879" s="2"/>
      <c r="M1879" s="2"/>
      <c r="N1879" s="2"/>
      <c r="O1879" s="2"/>
    </row>
    <row r="1880" spans="1:22" ht="12.75" customHeight="1" x14ac:dyDescent="0.4">
      <c r="L1880" s="2"/>
      <c r="M1880" s="2"/>
      <c r="N1880" s="2"/>
      <c r="O1880" s="2"/>
    </row>
    <row r="1881" spans="1:22" ht="12.75" customHeight="1" x14ac:dyDescent="0.4">
      <c r="A1881" s="6" t="s">
        <v>11</v>
      </c>
      <c r="B1881" s="14">
        <f>Summary!$B$6</f>
        <v>0</v>
      </c>
      <c r="C1881" s="2"/>
      <c r="E1881" s="6"/>
      <c r="F1881" s="2"/>
      <c r="L1881" s="6" t="s">
        <v>11</v>
      </c>
      <c r="M1881" s="14">
        <f>Summary!$B$6</f>
        <v>0</v>
      </c>
      <c r="N1881" s="5"/>
      <c r="O1881" s="5"/>
    </row>
    <row r="1882" spans="1:22" ht="12.75" customHeight="1" x14ac:dyDescent="0.4">
      <c r="A1882" s="6" t="s">
        <v>6</v>
      </c>
      <c r="B1882" s="22">
        <f>Summary!$B$7</f>
        <v>0</v>
      </c>
      <c r="C1882" s="2"/>
      <c r="E1882" s="6"/>
      <c r="F1882" s="4"/>
      <c r="I1882" s="6"/>
      <c r="K1882" s="7"/>
      <c r="L1882" s="6" t="s">
        <v>6</v>
      </c>
      <c r="M1882" s="22">
        <f>Summary!$B$7</f>
        <v>0</v>
      </c>
      <c r="N1882" s="5"/>
      <c r="O1882" s="5"/>
    </row>
    <row r="1883" spans="1:22" ht="12.75" customHeight="1" x14ac:dyDescent="0.4">
      <c r="A1883" s="2" t="s">
        <v>69</v>
      </c>
      <c r="B1883" s="62" t="s">
        <v>125</v>
      </c>
      <c r="C1883" s="2"/>
      <c r="F1883" s="3"/>
      <c r="I1883" s="6"/>
      <c r="L1883" s="2" t="s">
        <v>69</v>
      </c>
      <c r="M1883" s="4" t="str">
        <f>Refunds!B1883</f>
        <v>N/A</v>
      </c>
      <c r="N1883" s="5"/>
      <c r="O1883" s="5"/>
    </row>
    <row r="1884" spans="1:22" ht="12.75" customHeight="1" x14ac:dyDescent="0.4">
      <c r="A1884" s="6" t="s">
        <v>70</v>
      </c>
      <c r="B1884" s="62" t="s">
        <v>125</v>
      </c>
      <c r="C1884" s="2"/>
      <c r="F1884" s="3"/>
      <c r="G1884" s="2"/>
      <c r="H1884" s="2"/>
      <c r="I1884" s="7"/>
      <c r="J1884" s="7"/>
      <c r="K1884" s="7"/>
      <c r="L1884" s="6" t="s">
        <v>70</v>
      </c>
      <c r="M1884" s="22" t="str">
        <f>Refunds!B1884</f>
        <v>N/A</v>
      </c>
      <c r="N1884" s="5"/>
      <c r="O1884" s="5"/>
    </row>
    <row r="1885" spans="1:22" ht="12.75" customHeight="1" x14ac:dyDescent="0.4">
      <c r="A1885" s="2" t="s">
        <v>148</v>
      </c>
      <c r="B1885" s="62"/>
      <c r="J1885" s="4"/>
      <c r="L1885" s="6" t="s">
        <v>148</v>
      </c>
      <c r="M1885" s="22">
        <f>B1885</f>
        <v>0</v>
      </c>
      <c r="N1885" s="5"/>
      <c r="O1885" s="5"/>
    </row>
    <row r="1886" spans="1:22" ht="12.75" customHeight="1" x14ac:dyDescent="0.4">
      <c r="J1886" s="4"/>
      <c r="L1886" s="2"/>
      <c r="M1886" s="2"/>
      <c r="N1886" s="2"/>
      <c r="O1886" s="2"/>
    </row>
    <row r="1887" spans="1:22" s="23" customFormat="1" ht="52.5" x14ac:dyDescent="0.4">
      <c r="A1887" s="23" t="s">
        <v>81</v>
      </c>
      <c r="B1887" s="29" t="s">
        <v>82</v>
      </c>
      <c r="C1887" s="30" t="s">
        <v>44</v>
      </c>
      <c r="D1887" s="31" t="s">
        <v>48</v>
      </c>
      <c r="E1887" s="23" t="s">
        <v>45</v>
      </c>
      <c r="F1887" s="32" t="s">
        <v>49</v>
      </c>
      <c r="G1887" s="30" t="s">
        <v>46</v>
      </c>
      <c r="H1887" s="30" t="s">
        <v>50</v>
      </c>
      <c r="I1887" s="30" t="s">
        <v>47</v>
      </c>
      <c r="J1887" s="32" t="s">
        <v>51</v>
      </c>
      <c r="K1887" s="33" t="s">
        <v>83</v>
      </c>
      <c r="L1887" s="5"/>
      <c r="M1887" s="5"/>
      <c r="N1887" s="23" t="s">
        <v>72</v>
      </c>
      <c r="O1887" s="23" t="s">
        <v>73</v>
      </c>
      <c r="P1887" s="56" t="s">
        <v>57</v>
      </c>
      <c r="Q1887" s="56" t="s">
        <v>58</v>
      </c>
      <c r="R1887" s="57" t="s">
        <v>59</v>
      </c>
      <c r="S1887" s="56" t="s">
        <v>60</v>
      </c>
      <c r="T1887" s="56" t="s">
        <v>61</v>
      </c>
      <c r="U1887" s="57" t="s">
        <v>62</v>
      </c>
      <c r="V1887" s="23" t="s">
        <v>126</v>
      </c>
    </row>
    <row r="1888" spans="1:22" s="26" customFormat="1" ht="12.75" customHeight="1" x14ac:dyDescent="0.4">
      <c r="B1888" s="34"/>
      <c r="C1888" s="35"/>
      <c r="D1888" s="36"/>
      <c r="F1888" s="37"/>
      <c r="G1888" s="35"/>
      <c r="H1888" s="35"/>
      <c r="I1888" s="35"/>
      <c r="J1888" s="37"/>
      <c r="K1888" s="38"/>
      <c r="L1888" s="2"/>
      <c r="M1888" s="2"/>
      <c r="N1888" s="2"/>
      <c r="O1888" s="2"/>
      <c r="R1888" s="58"/>
      <c r="U1888" s="58"/>
    </row>
    <row r="1889" spans="1:23" ht="12.75" customHeight="1" x14ac:dyDescent="0.4">
      <c r="A1889" s="2">
        <v>1</v>
      </c>
      <c r="B1889" s="63"/>
      <c r="C1889" s="4">
        <v>2.77</v>
      </c>
      <c r="D1889" s="3">
        <f t="shared" ref="D1889:D1903" si="501">B1889*C1889</f>
        <v>0</v>
      </c>
      <c r="E1889" s="51" t="str">
        <f t="shared" ref="E1889:E1903" si="502">IF(OR(V1889="Individual",V1889="Individual Select",V1889="Group Mass-Marketed",V1889="Group Select Mass-Marketed"),P1889,IF(OR(V1889="Group",V1889="Group Select"),S1889,"N/A"))</f>
        <v>N/A</v>
      </c>
      <c r="F1889" s="18" t="str">
        <f t="shared" ref="F1889:F1903" si="503">IFERROR(D1889*E1889,"N/A")</f>
        <v>N/A</v>
      </c>
      <c r="G1889" s="4">
        <v>0</v>
      </c>
      <c r="H1889" s="39">
        <f t="shared" ref="H1889:H1903" si="504">B1889*G1889</f>
        <v>0</v>
      </c>
      <c r="I1889" s="52" t="str">
        <f t="shared" ref="I1889:I1903" si="505">IF(OR(V1889="Individual",V1889="Individual Select",V1889="Group Mass-Marketed",V1889="Group Select Mass-Marketed"),Q1889,IF(OR(V1889="Group",V1889="Group Select"),T1889,"N/A"))</f>
        <v>N/A</v>
      </c>
      <c r="J1889" s="18" t="str">
        <f t="shared" ref="J1889:J1903" si="506">IFERROR(H1889*I1889, "N/A")</f>
        <v>N/A</v>
      </c>
      <c r="K1889" s="53" t="str">
        <f t="shared" ref="K1889:K1903" si="507">IF(OR(V1889="Individual",V1889="Individual Select",V1889="Group Mass-Marketed",V1889="Group Select Mass-Marketed"),R1889,IF(OR(V1889="Group",V1889="Group Select"),U1889,"N/A"))</f>
        <v>N/A</v>
      </c>
      <c r="L1889" s="2" t="s">
        <v>12</v>
      </c>
      <c r="M1889" s="2"/>
      <c r="N1889" s="2"/>
      <c r="O1889" s="2"/>
      <c r="P1889" s="59">
        <v>0.442</v>
      </c>
      <c r="Q1889" s="59">
        <v>0</v>
      </c>
      <c r="R1889" s="55">
        <v>0.4</v>
      </c>
      <c r="S1889" s="59">
        <v>0.50700000000000001</v>
      </c>
      <c r="T1889" s="59">
        <v>0</v>
      </c>
      <c r="U1889" s="55">
        <v>0.46</v>
      </c>
      <c r="V1889" s="4" t="str">
        <f t="shared" ref="V1889" si="508">B1883</f>
        <v>N/A</v>
      </c>
      <c r="W1889" s="4"/>
    </row>
    <row r="1890" spans="1:23" ht="12.75" customHeight="1" x14ac:dyDescent="0.4">
      <c r="A1890" s="2">
        <f t="shared" ref="A1890:A1902" si="509">A1889+1</f>
        <v>2</v>
      </c>
      <c r="B1890" s="63"/>
      <c r="C1890" s="4">
        <v>4.1749999999999998</v>
      </c>
      <c r="D1890" s="3">
        <f t="shared" si="501"/>
        <v>0</v>
      </c>
      <c r="E1890" s="51" t="str">
        <f t="shared" si="502"/>
        <v>N/A</v>
      </c>
      <c r="F1890" s="18" t="str">
        <f t="shared" si="503"/>
        <v>N/A</v>
      </c>
      <c r="G1890" s="4">
        <v>0</v>
      </c>
      <c r="H1890" s="39">
        <f t="shared" si="504"/>
        <v>0</v>
      </c>
      <c r="I1890" s="52" t="str">
        <f t="shared" si="505"/>
        <v>N/A</v>
      </c>
      <c r="J1890" s="18" t="str">
        <f t="shared" si="506"/>
        <v>N/A</v>
      </c>
      <c r="K1890" s="53" t="str">
        <f t="shared" si="507"/>
        <v>N/A</v>
      </c>
      <c r="L1890" s="2" t="s">
        <v>28</v>
      </c>
      <c r="M1890" s="2"/>
      <c r="N1890" s="63"/>
      <c r="O1890" s="63"/>
      <c r="P1890" s="59">
        <v>0.49299999999999999</v>
      </c>
      <c r="Q1890" s="59">
        <v>0</v>
      </c>
      <c r="R1890" s="55">
        <v>0.55000000000000004</v>
      </c>
      <c r="S1890" s="59">
        <v>0.56699999999999995</v>
      </c>
      <c r="T1890" s="59">
        <v>0</v>
      </c>
      <c r="U1890" s="55">
        <v>0.63</v>
      </c>
      <c r="V1890" s="4" t="str">
        <f t="shared" ref="V1890:V1903" si="510">V1889</f>
        <v>N/A</v>
      </c>
      <c r="W1890" s="4"/>
    </row>
    <row r="1891" spans="1:23" ht="12.75" customHeight="1" x14ac:dyDescent="0.4">
      <c r="A1891" s="2">
        <f t="shared" si="509"/>
        <v>3</v>
      </c>
      <c r="B1891" s="63"/>
      <c r="C1891" s="4">
        <v>4.1749999999999998</v>
      </c>
      <c r="D1891" s="3">
        <f t="shared" si="501"/>
        <v>0</v>
      </c>
      <c r="E1891" s="51" t="str">
        <f t="shared" si="502"/>
        <v>N/A</v>
      </c>
      <c r="F1891" s="18" t="str">
        <f t="shared" si="503"/>
        <v>N/A</v>
      </c>
      <c r="G1891" s="4">
        <v>1.194</v>
      </c>
      <c r="H1891" s="39">
        <f t="shared" si="504"/>
        <v>0</v>
      </c>
      <c r="I1891" s="52" t="str">
        <f t="shared" si="505"/>
        <v>N/A</v>
      </c>
      <c r="J1891" s="18" t="str">
        <f t="shared" si="506"/>
        <v>N/A</v>
      </c>
      <c r="K1891" s="53" t="str">
        <f t="shared" si="507"/>
        <v>N/A</v>
      </c>
      <c r="L1891" s="2" t="s">
        <v>74</v>
      </c>
      <c r="M1891" s="2"/>
      <c r="N1891" s="63"/>
      <c r="O1891" s="63"/>
      <c r="P1891" s="59">
        <v>0.49299999999999999</v>
      </c>
      <c r="Q1891" s="59">
        <v>0.65900000000000003</v>
      </c>
      <c r="R1891" s="55">
        <v>0.65</v>
      </c>
      <c r="S1891" s="59">
        <v>0.56699999999999995</v>
      </c>
      <c r="T1891" s="59">
        <v>0.75900000000000001</v>
      </c>
      <c r="U1891" s="55">
        <v>0.75</v>
      </c>
      <c r="V1891" s="4" t="str">
        <f t="shared" si="510"/>
        <v>N/A</v>
      </c>
      <c r="W1891" s="4"/>
    </row>
    <row r="1892" spans="1:23" ht="12.75" customHeight="1" x14ac:dyDescent="0.4">
      <c r="A1892" s="2">
        <f t="shared" si="509"/>
        <v>4</v>
      </c>
      <c r="B1892" s="63"/>
      <c r="C1892" s="4">
        <v>4.1749999999999998</v>
      </c>
      <c r="D1892" s="3">
        <f t="shared" si="501"/>
        <v>0</v>
      </c>
      <c r="E1892" s="51" t="str">
        <f t="shared" si="502"/>
        <v>N/A</v>
      </c>
      <c r="F1892" s="18" t="str">
        <f t="shared" si="503"/>
        <v>N/A</v>
      </c>
      <c r="G1892" s="4">
        <v>2.2450000000000001</v>
      </c>
      <c r="H1892" s="39">
        <f t="shared" si="504"/>
        <v>0</v>
      </c>
      <c r="I1892" s="52" t="str">
        <f t="shared" si="505"/>
        <v>N/A</v>
      </c>
      <c r="J1892" s="18" t="str">
        <f t="shared" si="506"/>
        <v>N/A</v>
      </c>
      <c r="K1892" s="53" t="str">
        <f t="shared" si="507"/>
        <v>N/A</v>
      </c>
      <c r="L1892" s="2" t="s">
        <v>31</v>
      </c>
      <c r="M1892" s="2"/>
      <c r="N1892" s="3">
        <f t="shared" ref="N1892:O1892" si="511">N1890-N1891</f>
        <v>0</v>
      </c>
      <c r="O1892" s="3">
        <f t="shared" si="511"/>
        <v>0</v>
      </c>
      <c r="P1892" s="59">
        <v>0.49299999999999999</v>
      </c>
      <c r="Q1892" s="59">
        <v>0.66900000000000004</v>
      </c>
      <c r="R1892" s="55">
        <v>0.67</v>
      </c>
      <c r="S1892" s="59">
        <v>0.56699999999999995</v>
      </c>
      <c r="T1892" s="59">
        <v>0.77100000000000002</v>
      </c>
      <c r="U1892" s="55">
        <v>0.77</v>
      </c>
      <c r="V1892" s="4" t="str">
        <f t="shared" si="510"/>
        <v>N/A</v>
      </c>
      <c r="W1892" s="4"/>
    </row>
    <row r="1893" spans="1:23" ht="12.75" customHeight="1" x14ac:dyDescent="0.4">
      <c r="A1893" s="2">
        <f t="shared" si="509"/>
        <v>5</v>
      </c>
      <c r="B1893" s="63"/>
      <c r="C1893" s="4">
        <v>4.1749999999999998</v>
      </c>
      <c r="D1893" s="3">
        <f t="shared" si="501"/>
        <v>0</v>
      </c>
      <c r="E1893" s="51" t="str">
        <f t="shared" si="502"/>
        <v>N/A</v>
      </c>
      <c r="F1893" s="18" t="str">
        <f t="shared" si="503"/>
        <v>N/A</v>
      </c>
      <c r="G1893" s="4">
        <v>3.17</v>
      </c>
      <c r="H1893" s="39">
        <f t="shared" si="504"/>
        <v>0</v>
      </c>
      <c r="I1893" s="52" t="str">
        <f t="shared" si="505"/>
        <v>N/A</v>
      </c>
      <c r="J1893" s="18" t="str">
        <f t="shared" si="506"/>
        <v>N/A</v>
      </c>
      <c r="K1893" s="53" t="str">
        <f t="shared" si="507"/>
        <v>N/A</v>
      </c>
      <c r="L1893" s="2"/>
      <c r="M1893" s="2"/>
      <c r="N1893" s="3"/>
      <c r="O1893" s="3"/>
      <c r="P1893" s="59">
        <v>0.49299999999999999</v>
      </c>
      <c r="Q1893" s="59">
        <v>0.67800000000000005</v>
      </c>
      <c r="R1893" s="55">
        <v>0.69</v>
      </c>
      <c r="S1893" s="59">
        <v>0.56699999999999995</v>
      </c>
      <c r="T1893" s="59">
        <v>0.78200000000000003</v>
      </c>
      <c r="U1893" s="55">
        <v>0.8</v>
      </c>
      <c r="V1893" s="4" t="str">
        <f t="shared" si="510"/>
        <v>N/A</v>
      </c>
      <c r="W1893" s="4"/>
    </row>
    <row r="1894" spans="1:23" ht="12.75" customHeight="1" x14ac:dyDescent="0.4">
      <c r="A1894" s="2">
        <f t="shared" si="509"/>
        <v>6</v>
      </c>
      <c r="B1894" s="63"/>
      <c r="C1894" s="4">
        <v>4.1749999999999998</v>
      </c>
      <c r="D1894" s="3">
        <f t="shared" si="501"/>
        <v>0</v>
      </c>
      <c r="E1894" s="51" t="str">
        <f t="shared" si="502"/>
        <v>N/A</v>
      </c>
      <c r="F1894" s="18" t="str">
        <f t="shared" si="503"/>
        <v>N/A</v>
      </c>
      <c r="G1894" s="4">
        <v>3.9980000000000002</v>
      </c>
      <c r="H1894" s="39">
        <f t="shared" si="504"/>
        <v>0</v>
      </c>
      <c r="I1894" s="52" t="str">
        <f t="shared" si="505"/>
        <v>N/A</v>
      </c>
      <c r="J1894" s="18" t="str">
        <f t="shared" si="506"/>
        <v>N/A</v>
      </c>
      <c r="K1894" s="53" t="str">
        <f t="shared" si="507"/>
        <v>N/A</v>
      </c>
      <c r="L1894" s="2" t="s">
        <v>30</v>
      </c>
      <c r="M1894" s="2"/>
      <c r="N1894" s="63"/>
      <c r="O1894" s="63"/>
      <c r="P1894" s="59">
        <v>0.49299999999999999</v>
      </c>
      <c r="Q1894" s="59">
        <v>0.68600000000000005</v>
      </c>
      <c r="R1894" s="55">
        <v>0.71</v>
      </c>
      <c r="S1894" s="59">
        <v>0.56699999999999995</v>
      </c>
      <c r="T1894" s="59">
        <v>0.79200000000000004</v>
      </c>
      <c r="U1894" s="55">
        <v>0.82</v>
      </c>
      <c r="V1894" s="4" t="str">
        <f t="shared" si="510"/>
        <v>N/A</v>
      </c>
      <c r="W1894" s="4"/>
    </row>
    <row r="1895" spans="1:23" ht="12.75" customHeight="1" x14ac:dyDescent="0.4">
      <c r="A1895" s="2">
        <f t="shared" si="509"/>
        <v>7</v>
      </c>
      <c r="B1895" s="63"/>
      <c r="C1895" s="4">
        <v>4.1749999999999998</v>
      </c>
      <c r="D1895" s="3">
        <f t="shared" si="501"/>
        <v>0</v>
      </c>
      <c r="E1895" s="51" t="str">
        <f t="shared" si="502"/>
        <v>N/A</v>
      </c>
      <c r="F1895" s="18" t="str">
        <f t="shared" si="503"/>
        <v>N/A</v>
      </c>
      <c r="G1895" s="4">
        <v>4.7539999999999996</v>
      </c>
      <c r="H1895" s="39">
        <f t="shared" si="504"/>
        <v>0</v>
      </c>
      <c r="I1895" s="52" t="str">
        <f t="shared" si="505"/>
        <v>N/A</v>
      </c>
      <c r="J1895" s="18" t="str">
        <f t="shared" si="506"/>
        <v>N/A</v>
      </c>
      <c r="K1895" s="53" t="str">
        <f t="shared" si="507"/>
        <v>N/A</v>
      </c>
      <c r="L1895" s="2"/>
      <c r="M1895" s="2"/>
      <c r="N1895" s="3"/>
      <c r="O1895" s="3"/>
      <c r="P1895" s="59">
        <v>0.49299999999999999</v>
      </c>
      <c r="Q1895" s="59">
        <v>0.69499999999999995</v>
      </c>
      <c r="R1895" s="55">
        <v>0.73</v>
      </c>
      <c r="S1895" s="59">
        <v>0.56699999999999995</v>
      </c>
      <c r="T1895" s="59">
        <v>0.80200000000000005</v>
      </c>
      <c r="U1895" s="55">
        <v>0.84</v>
      </c>
      <c r="V1895" s="4" t="str">
        <f t="shared" si="510"/>
        <v>N/A</v>
      </c>
      <c r="W1895" s="4"/>
    </row>
    <row r="1896" spans="1:23" ht="12.75" customHeight="1" x14ac:dyDescent="0.4">
      <c r="A1896" s="2">
        <f t="shared" si="509"/>
        <v>8</v>
      </c>
      <c r="B1896" s="63"/>
      <c r="C1896" s="4">
        <v>4.1749999999999998</v>
      </c>
      <c r="D1896" s="3">
        <f t="shared" si="501"/>
        <v>0</v>
      </c>
      <c r="E1896" s="51" t="str">
        <f t="shared" si="502"/>
        <v>N/A</v>
      </c>
      <c r="F1896" s="18" t="str">
        <f t="shared" si="503"/>
        <v>N/A</v>
      </c>
      <c r="G1896" s="4">
        <v>5.4450000000000003</v>
      </c>
      <c r="H1896" s="39">
        <f t="shared" si="504"/>
        <v>0</v>
      </c>
      <c r="I1896" s="52" t="str">
        <f t="shared" si="505"/>
        <v>N/A</v>
      </c>
      <c r="J1896" s="18" t="str">
        <f t="shared" si="506"/>
        <v>N/A</v>
      </c>
      <c r="K1896" s="53" t="str">
        <f t="shared" si="507"/>
        <v>N/A</v>
      </c>
      <c r="L1896" s="2" t="s">
        <v>13</v>
      </c>
      <c r="M1896" s="2"/>
      <c r="N1896" s="3">
        <f t="shared" ref="N1896:O1896" si="512">N1892+N1894</f>
        <v>0</v>
      </c>
      <c r="O1896" s="3">
        <f t="shared" si="512"/>
        <v>0</v>
      </c>
      <c r="P1896" s="59">
        <v>0.49299999999999999</v>
      </c>
      <c r="Q1896" s="59">
        <v>0.70199999999999996</v>
      </c>
      <c r="R1896" s="55">
        <v>0.75</v>
      </c>
      <c r="S1896" s="59">
        <v>0.56699999999999995</v>
      </c>
      <c r="T1896" s="59">
        <v>0.81100000000000005</v>
      </c>
      <c r="U1896" s="55">
        <v>0.87</v>
      </c>
      <c r="V1896" s="4" t="str">
        <f t="shared" si="510"/>
        <v>N/A</v>
      </c>
      <c r="W1896" s="4"/>
    </row>
    <row r="1897" spans="1:23" ht="12.75" customHeight="1" x14ac:dyDescent="0.4">
      <c r="A1897" s="2">
        <f t="shared" si="509"/>
        <v>9</v>
      </c>
      <c r="B1897" s="63"/>
      <c r="C1897" s="4">
        <v>4.1749999999999998</v>
      </c>
      <c r="D1897" s="3">
        <f t="shared" si="501"/>
        <v>0</v>
      </c>
      <c r="E1897" s="51" t="str">
        <f t="shared" si="502"/>
        <v>N/A</v>
      </c>
      <c r="F1897" s="18" t="str">
        <f t="shared" si="503"/>
        <v>N/A</v>
      </c>
      <c r="G1897" s="4">
        <v>6.0750000000000002</v>
      </c>
      <c r="H1897" s="39">
        <f t="shared" si="504"/>
        <v>0</v>
      </c>
      <c r="I1897" s="52" t="str">
        <f t="shared" si="505"/>
        <v>N/A</v>
      </c>
      <c r="J1897" s="18" t="str">
        <f t="shared" si="506"/>
        <v>N/A</v>
      </c>
      <c r="K1897" s="53" t="str">
        <f t="shared" si="507"/>
        <v>N/A</v>
      </c>
      <c r="L1897" s="2"/>
      <c r="M1897" s="2"/>
      <c r="N1897" s="2"/>
      <c r="O1897" s="3"/>
      <c r="P1897" s="59">
        <v>0.49299999999999999</v>
      </c>
      <c r="Q1897" s="59">
        <v>0.70799999999999996</v>
      </c>
      <c r="R1897" s="55">
        <v>0.76</v>
      </c>
      <c r="S1897" s="59">
        <v>0.56699999999999995</v>
      </c>
      <c r="T1897" s="59">
        <v>0.81799999999999995</v>
      </c>
      <c r="U1897" s="55">
        <v>0.88</v>
      </c>
      <c r="V1897" s="4" t="str">
        <f t="shared" si="510"/>
        <v>N/A</v>
      </c>
      <c r="W1897" s="4"/>
    </row>
    <row r="1898" spans="1:23" ht="12.75" customHeight="1" x14ac:dyDescent="0.4">
      <c r="A1898" s="2">
        <f t="shared" si="509"/>
        <v>10</v>
      </c>
      <c r="B1898" s="63"/>
      <c r="C1898" s="4">
        <v>4.1749999999999998</v>
      </c>
      <c r="D1898" s="3">
        <f t="shared" si="501"/>
        <v>0</v>
      </c>
      <c r="E1898" s="51" t="str">
        <f t="shared" si="502"/>
        <v>N/A</v>
      </c>
      <c r="F1898" s="18" t="str">
        <f t="shared" si="503"/>
        <v>N/A</v>
      </c>
      <c r="G1898" s="4">
        <v>6.65</v>
      </c>
      <c r="H1898" s="39">
        <f t="shared" si="504"/>
        <v>0</v>
      </c>
      <c r="I1898" s="52" t="str">
        <f t="shared" si="505"/>
        <v>N/A</v>
      </c>
      <c r="J1898" s="18" t="str">
        <f t="shared" si="506"/>
        <v>N/A</v>
      </c>
      <c r="K1898" s="53" t="str">
        <f t="shared" si="507"/>
        <v>N/A</v>
      </c>
      <c r="L1898" s="2" t="s">
        <v>14</v>
      </c>
      <c r="M1898" s="2"/>
      <c r="N1898" s="2"/>
      <c r="O1898" s="63"/>
      <c r="P1898" s="59">
        <v>0.49299999999999999</v>
      </c>
      <c r="Q1898" s="59">
        <v>0.71299999999999997</v>
      </c>
      <c r="R1898" s="55">
        <v>0.76</v>
      </c>
      <c r="S1898" s="59">
        <v>0.56699999999999995</v>
      </c>
      <c r="T1898" s="59">
        <v>0.82399999999999995</v>
      </c>
      <c r="U1898" s="55">
        <v>0.88</v>
      </c>
      <c r="V1898" s="4" t="str">
        <f t="shared" si="510"/>
        <v>N/A</v>
      </c>
      <c r="W1898" s="4"/>
    </row>
    <row r="1899" spans="1:23" ht="12.75" customHeight="1" x14ac:dyDescent="0.4">
      <c r="A1899" s="2">
        <f t="shared" si="509"/>
        <v>11</v>
      </c>
      <c r="B1899" s="63"/>
      <c r="C1899" s="4">
        <v>4.1749999999999998</v>
      </c>
      <c r="D1899" s="3">
        <f t="shared" si="501"/>
        <v>0</v>
      </c>
      <c r="E1899" s="51" t="str">
        <f t="shared" si="502"/>
        <v>N/A</v>
      </c>
      <c r="F1899" s="18" t="str">
        <f t="shared" si="503"/>
        <v>N/A</v>
      </c>
      <c r="G1899" s="4">
        <v>7.1760000000000002</v>
      </c>
      <c r="H1899" s="39">
        <f t="shared" si="504"/>
        <v>0</v>
      </c>
      <c r="I1899" s="52" t="str">
        <f t="shared" si="505"/>
        <v>N/A</v>
      </c>
      <c r="J1899" s="18" t="str">
        <f t="shared" si="506"/>
        <v>N/A</v>
      </c>
      <c r="K1899" s="53" t="str">
        <f t="shared" si="507"/>
        <v>N/A</v>
      </c>
      <c r="L1899" s="2"/>
      <c r="M1899" s="2"/>
      <c r="N1899" s="2"/>
      <c r="O1899" s="3"/>
      <c r="P1899" s="59">
        <v>0.49299999999999999</v>
      </c>
      <c r="Q1899" s="59">
        <v>0.71699999999999997</v>
      </c>
      <c r="R1899" s="55">
        <v>0.76</v>
      </c>
      <c r="S1899" s="59">
        <v>0.56699999999999995</v>
      </c>
      <c r="T1899" s="59">
        <v>0.82799999999999996</v>
      </c>
      <c r="U1899" s="55">
        <v>0.88</v>
      </c>
      <c r="V1899" s="4" t="str">
        <f t="shared" si="510"/>
        <v>N/A</v>
      </c>
      <c r="W1899" s="4"/>
    </row>
    <row r="1900" spans="1:23" ht="12.75" customHeight="1" x14ac:dyDescent="0.4">
      <c r="A1900" s="2">
        <f t="shared" si="509"/>
        <v>12</v>
      </c>
      <c r="B1900" s="63"/>
      <c r="C1900" s="4">
        <v>4.1749999999999998</v>
      </c>
      <c r="D1900" s="3">
        <f t="shared" si="501"/>
        <v>0</v>
      </c>
      <c r="E1900" s="51" t="str">
        <f t="shared" si="502"/>
        <v>N/A</v>
      </c>
      <c r="F1900" s="18" t="str">
        <f t="shared" si="503"/>
        <v>N/A</v>
      </c>
      <c r="G1900" s="4">
        <v>7.6550000000000002</v>
      </c>
      <c r="H1900" s="39">
        <f t="shared" si="504"/>
        <v>0</v>
      </c>
      <c r="I1900" s="52" t="str">
        <f t="shared" si="505"/>
        <v>N/A</v>
      </c>
      <c r="J1900" s="18" t="str">
        <f t="shared" si="506"/>
        <v>N/A</v>
      </c>
      <c r="K1900" s="53" t="str">
        <f t="shared" si="507"/>
        <v>N/A</v>
      </c>
      <c r="L1900" s="2" t="s">
        <v>29</v>
      </c>
      <c r="M1900" s="2"/>
      <c r="N1900" s="2"/>
      <c r="O1900" s="63"/>
      <c r="P1900" s="59">
        <v>0.49299999999999999</v>
      </c>
      <c r="Q1900" s="59">
        <v>0.72</v>
      </c>
      <c r="R1900" s="55">
        <v>0.77</v>
      </c>
      <c r="S1900" s="59">
        <v>0.56699999999999995</v>
      </c>
      <c r="T1900" s="59">
        <v>0.83099999999999996</v>
      </c>
      <c r="U1900" s="55">
        <v>0.88</v>
      </c>
      <c r="V1900" s="4" t="str">
        <f t="shared" si="510"/>
        <v>N/A</v>
      </c>
      <c r="W1900" s="4"/>
    </row>
    <row r="1901" spans="1:23" ht="12.75" customHeight="1" x14ac:dyDescent="0.4">
      <c r="A1901" s="2">
        <f t="shared" si="509"/>
        <v>13</v>
      </c>
      <c r="B1901" s="63"/>
      <c r="C1901" s="4">
        <v>4.1749999999999998</v>
      </c>
      <c r="D1901" s="3">
        <f t="shared" si="501"/>
        <v>0</v>
      </c>
      <c r="E1901" s="51" t="str">
        <f t="shared" si="502"/>
        <v>N/A</v>
      </c>
      <c r="F1901" s="18" t="str">
        <f t="shared" si="503"/>
        <v>N/A</v>
      </c>
      <c r="G1901" s="4">
        <v>8.093</v>
      </c>
      <c r="H1901" s="39">
        <f t="shared" si="504"/>
        <v>0</v>
      </c>
      <c r="I1901" s="52" t="str">
        <f t="shared" si="505"/>
        <v>N/A</v>
      </c>
      <c r="J1901" s="18" t="str">
        <f t="shared" si="506"/>
        <v>N/A</v>
      </c>
      <c r="K1901" s="53" t="str">
        <f t="shared" si="507"/>
        <v>N/A</v>
      </c>
      <c r="L1901" s="2"/>
      <c r="M1901" s="2"/>
      <c r="N1901" s="2"/>
      <c r="O1901" s="3"/>
      <c r="P1901" s="59">
        <v>0.49299999999999999</v>
      </c>
      <c r="Q1901" s="59">
        <v>0.72299999999999998</v>
      </c>
      <c r="R1901" s="55">
        <v>0.77</v>
      </c>
      <c r="S1901" s="59">
        <v>0.56699999999999995</v>
      </c>
      <c r="T1901" s="59">
        <v>0.83399999999999996</v>
      </c>
      <c r="U1901" s="55">
        <v>0.89</v>
      </c>
      <c r="V1901" s="4" t="str">
        <f t="shared" si="510"/>
        <v>N/A</v>
      </c>
      <c r="W1901" s="4"/>
    </row>
    <row r="1902" spans="1:23" ht="12.75" customHeight="1" x14ac:dyDescent="0.4">
      <c r="A1902" s="2">
        <f t="shared" si="509"/>
        <v>14</v>
      </c>
      <c r="B1902" s="63"/>
      <c r="C1902" s="4">
        <v>4.1749999999999998</v>
      </c>
      <c r="D1902" s="3">
        <f t="shared" si="501"/>
        <v>0</v>
      </c>
      <c r="E1902" s="51" t="str">
        <f t="shared" si="502"/>
        <v>N/A</v>
      </c>
      <c r="F1902" s="18" t="str">
        <f t="shared" si="503"/>
        <v>N/A</v>
      </c>
      <c r="G1902" s="4">
        <v>8.4930000000000003</v>
      </c>
      <c r="H1902" s="39">
        <f t="shared" si="504"/>
        <v>0</v>
      </c>
      <c r="I1902" s="52" t="str">
        <f t="shared" si="505"/>
        <v>N/A</v>
      </c>
      <c r="J1902" s="18" t="str">
        <f t="shared" si="506"/>
        <v>N/A</v>
      </c>
      <c r="K1902" s="53" t="str">
        <f t="shared" si="507"/>
        <v>N/A</v>
      </c>
      <c r="L1902" s="2" t="s">
        <v>15</v>
      </c>
      <c r="M1902" s="2"/>
      <c r="N1902" s="2"/>
      <c r="O1902" s="3">
        <f t="shared" ref="O1902" si="513">O1898+O1900</f>
        <v>0</v>
      </c>
      <c r="P1902" s="59">
        <v>0.49299999999999999</v>
      </c>
      <c r="Q1902" s="59">
        <v>0.72499999999999998</v>
      </c>
      <c r="R1902" s="55">
        <v>0.77</v>
      </c>
      <c r="S1902" s="59">
        <v>0.56699999999999995</v>
      </c>
      <c r="T1902" s="59">
        <v>0.83699999999999997</v>
      </c>
      <c r="U1902" s="55">
        <v>0.89</v>
      </c>
      <c r="V1902" s="4" t="str">
        <f t="shared" si="510"/>
        <v>N/A</v>
      </c>
      <c r="W1902" s="4"/>
    </row>
    <row r="1903" spans="1:23" ht="12.75" customHeight="1" x14ac:dyDescent="0.4">
      <c r="A1903" s="13" t="s">
        <v>84</v>
      </c>
      <c r="B1903" s="63"/>
      <c r="C1903" s="4">
        <v>4.1749999999999998</v>
      </c>
      <c r="D1903" s="3">
        <f t="shared" si="501"/>
        <v>0</v>
      </c>
      <c r="E1903" s="51" t="str">
        <f t="shared" si="502"/>
        <v>N/A</v>
      </c>
      <c r="F1903" s="18" t="str">
        <f t="shared" si="503"/>
        <v>N/A</v>
      </c>
      <c r="G1903" s="4">
        <v>8.6839999999999993</v>
      </c>
      <c r="H1903" s="39">
        <f t="shared" si="504"/>
        <v>0</v>
      </c>
      <c r="I1903" s="52" t="str">
        <f t="shared" si="505"/>
        <v>N/A</v>
      </c>
      <c r="J1903" s="18" t="str">
        <f t="shared" si="506"/>
        <v>N/A</v>
      </c>
      <c r="K1903" s="53" t="str">
        <f t="shared" si="507"/>
        <v>N/A</v>
      </c>
      <c r="L1903" s="2"/>
      <c r="M1903" s="2"/>
      <c r="N1903" s="2"/>
      <c r="O1903" s="2"/>
      <c r="P1903" s="59">
        <v>0.49299999999999999</v>
      </c>
      <c r="Q1903" s="59">
        <v>0.72499999999999998</v>
      </c>
      <c r="R1903" s="55">
        <v>0.77</v>
      </c>
      <c r="S1903" s="59">
        <v>0.56699999999999995</v>
      </c>
      <c r="T1903" s="59">
        <v>0.83799999999999997</v>
      </c>
      <c r="U1903" s="55">
        <v>0.89</v>
      </c>
      <c r="V1903" s="4" t="str">
        <f t="shared" si="510"/>
        <v>N/A</v>
      </c>
      <c r="W1903" s="4"/>
    </row>
    <row r="1904" spans="1:23" s="16" customFormat="1" ht="12.75" customHeight="1" x14ac:dyDescent="0.4">
      <c r="A1904" s="16" t="s">
        <v>3</v>
      </c>
      <c r="B1904" s="16">
        <f t="shared" ref="B1904" si="514">SUM(B1889:B1903)</f>
        <v>0</v>
      </c>
      <c r="D1904" s="16">
        <f t="shared" ref="D1904" si="515">SUM(D1889:D1903)</f>
        <v>0</v>
      </c>
      <c r="F1904" s="16">
        <f t="shared" ref="F1904" si="516">SUM(F1889:F1903)</f>
        <v>0</v>
      </c>
      <c r="H1904" s="40">
        <f t="shared" ref="H1904" si="517">SUM(H1889:H1903)</f>
        <v>0</v>
      </c>
      <c r="J1904" s="16">
        <f t="shared" ref="J1904" si="518">SUM(J1889:J1903)</f>
        <v>0</v>
      </c>
      <c r="K1904" s="41"/>
      <c r="L1904" s="2" t="s">
        <v>16</v>
      </c>
      <c r="M1904" s="2"/>
      <c r="N1904" s="2"/>
      <c r="O1904" s="47">
        <f>ROUND(H1907,Rounding_decimals)</f>
        <v>0</v>
      </c>
      <c r="R1904" s="60"/>
      <c r="U1904" s="60"/>
    </row>
    <row r="1905" spans="1:21" s="5" customFormat="1" ht="12.75" customHeight="1" x14ac:dyDescent="0.4">
      <c r="B1905" s="18"/>
      <c r="C1905" s="17"/>
      <c r="D1905" s="42" t="s">
        <v>52</v>
      </c>
      <c r="F1905" s="43" t="s">
        <v>53</v>
      </c>
      <c r="G1905" s="17"/>
      <c r="H1905" s="17" t="s">
        <v>54</v>
      </c>
      <c r="I1905" s="17"/>
      <c r="J1905" s="43" t="s">
        <v>55</v>
      </c>
      <c r="K1905" s="44"/>
      <c r="L1905" s="2"/>
      <c r="M1905" s="2"/>
      <c r="N1905" s="2"/>
      <c r="O1905" s="48"/>
      <c r="R1905" s="61"/>
      <c r="U1905" s="61"/>
    </row>
    <row r="1906" spans="1:21" ht="12.75" customHeight="1" x14ac:dyDescent="0.4">
      <c r="L1906" s="2" t="s">
        <v>17</v>
      </c>
      <c r="M1906" s="2"/>
      <c r="N1906" s="2"/>
      <c r="O1906" s="47">
        <f>IF(O1896=0,0,O1896/(N1896-O1902))</f>
        <v>0</v>
      </c>
    </row>
    <row r="1907" spans="1:21" ht="12.75" customHeight="1" x14ac:dyDescent="0.4">
      <c r="B1907" s="2"/>
      <c r="C1907" s="3" t="s">
        <v>56</v>
      </c>
      <c r="H1907" s="47">
        <f t="shared" ref="H1907" si="519">IFERROR(IF(F1904+J1904=0,0,(F1904+J1904)/(D1904+H1904)),0)</f>
        <v>0</v>
      </c>
      <c r="L1907" s="2" t="s">
        <v>18</v>
      </c>
      <c r="M1907" s="2"/>
      <c r="N1907" s="2"/>
      <c r="O1907" s="2"/>
    </row>
    <row r="1908" spans="1:21" ht="12.75" customHeight="1" x14ac:dyDescent="0.4">
      <c r="L1908" s="2"/>
      <c r="M1908" s="2"/>
      <c r="N1908" s="2"/>
      <c r="O1908" s="2"/>
    </row>
    <row r="1909" spans="1:21" ht="12.75" customHeight="1" x14ac:dyDescent="0.4">
      <c r="L1909" s="2" t="s">
        <v>19</v>
      </c>
      <c r="M1909" s="2"/>
      <c r="N1909" s="2"/>
      <c r="O1909" s="63"/>
    </row>
    <row r="1910" spans="1:21" ht="12.75" customHeight="1" x14ac:dyDescent="0.4">
      <c r="A1910" s="19" t="s">
        <v>131</v>
      </c>
      <c r="L1910" s="2" t="s">
        <v>32</v>
      </c>
      <c r="M1910" s="2"/>
      <c r="N1910" s="2"/>
      <c r="O1910" s="24" t="str">
        <f>IF(AND(O1906&lt;O1904,O1909&gt;500),"Proceed","Stop")</f>
        <v>Stop</v>
      </c>
    </row>
    <row r="1911" spans="1:21" ht="12.75" customHeight="1" x14ac:dyDescent="0.4">
      <c r="A1911" s="19" t="s">
        <v>71</v>
      </c>
      <c r="L1911" s="2"/>
      <c r="M1911" s="2"/>
      <c r="N1911" s="2"/>
      <c r="O1911" s="2"/>
    </row>
    <row r="1912" spans="1:21" ht="12.75" customHeight="1" x14ac:dyDescent="0.4">
      <c r="A1912" s="19" t="s">
        <v>85</v>
      </c>
      <c r="L1912" s="2" t="s">
        <v>20</v>
      </c>
      <c r="M1912" s="2"/>
      <c r="N1912" s="2"/>
      <c r="O1912" s="45" t="str">
        <f>IF(O1910="Proceed",IF(O1909&gt;9999,0,IF(O1909&gt;4999,0.05,IF(O1909&gt;2499,0.075,IF(O1909&gt;999,0.1,IF(NOT(O1909&lt;500),0.15,"N/A"))))),"N/A")</f>
        <v>N/A</v>
      </c>
    </row>
    <row r="1913" spans="1:21" ht="12.75" customHeight="1" x14ac:dyDescent="0.4">
      <c r="A1913" s="2" t="s">
        <v>40</v>
      </c>
      <c r="L1913" s="2"/>
      <c r="M1913" s="2"/>
      <c r="N1913" s="2"/>
      <c r="O1913" s="2"/>
    </row>
    <row r="1914" spans="1:21" ht="12.75" customHeight="1" x14ac:dyDescent="0.4">
      <c r="A1914" s="19" t="s">
        <v>86</v>
      </c>
      <c r="L1914" s="2" t="s">
        <v>33</v>
      </c>
      <c r="M1914" s="2"/>
      <c r="N1914" s="2"/>
      <c r="O1914" s="27" t="str">
        <f>IFERROR(ROUND(O1906+O1912,Rounding_decimals), "N/A")</f>
        <v>N/A</v>
      </c>
    </row>
    <row r="1915" spans="1:21" ht="12.75" customHeight="1" x14ac:dyDescent="0.4">
      <c r="A1915" s="19" t="s">
        <v>87</v>
      </c>
      <c r="L1915" s="2" t="s">
        <v>34</v>
      </c>
      <c r="M1915" s="2"/>
      <c r="N1915" s="2"/>
      <c r="O1915" s="2"/>
    </row>
    <row r="1916" spans="1:21" ht="12.75" customHeight="1" x14ac:dyDescent="0.4">
      <c r="A1916" s="2" t="s">
        <v>41</v>
      </c>
      <c r="K1916" s="20"/>
      <c r="L1916" s="2" t="s">
        <v>21</v>
      </c>
      <c r="M1916" s="2"/>
      <c r="N1916" s="2"/>
      <c r="O1916" s="2" t="str">
        <f t="shared" ref="O1916" si="520">IF(O1914&lt;O1904,"Proceed","Stop")</f>
        <v>Stop</v>
      </c>
    </row>
    <row r="1917" spans="1:21" ht="12.75" customHeight="1" x14ac:dyDescent="0.4">
      <c r="A1917" s="19" t="s">
        <v>88</v>
      </c>
      <c r="K1917" s="21"/>
      <c r="L1917" s="2"/>
      <c r="M1917" s="2"/>
      <c r="N1917" s="2"/>
      <c r="O1917" s="2"/>
    </row>
    <row r="1918" spans="1:21" ht="12.75" customHeight="1" x14ac:dyDescent="0.4">
      <c r="A1918" s="2" t="s">
        <v>134</v>
      </c>
      <c r="L1918" s="2" t="s">
        <v>22</v>
      </c>
      <c r="M1918" s="2"/>
      <c r="N1918" s="2"/>
      <c r="O1918" s="3" t="str">
        <f t="shared" ref="O1918" si="521">IF(O1916="Proceed",(N1896-O1902)*O1914,"N/A")</f>
        <v>N/A</v>
      </c>
    </row>
    <row r="1919" spans="1:21" ht="12.75" customHeight="1" x14ac:dyDescent="0.4">
      <c r="L1919" s="2" t="s">
        <v>23</v>
      </c>
      <c r="M1919" s="2"/>
      <c r="N1919" s="2"/>
      <c r="O1919" s="2"/>
    </row>
    <row r="1920" spans="1:21" ht="12.75" customHeight="1" x14ac:dyDescent="0.4">
      <c r="L1920" s="2"/>
      <c r="M1920" s="2"/>
      <c r="N1920" s="2"/>
      <c r="O1920" s="2"/>
    </row>
    <row r="1921" spans="12:15" ht="12.75" customHeight="1" x14ac:dyDescent="0.4">
      <c r="L1921" s="2" t="s">
        <v>24</v>
      </c>
      <c r="M1921" s="2"/>
      <c r="N1921" s="2"/>
      <c r="O1921" s="3">
        <f>IFERROR((N1896-O1902)-(O1918/O1904),0)</f>
        <v>0</v>
      </c>
    </row>
    <row r="1922" spans="12:15" ht="12.75" customHeight="1" x14ac:dyDescent="0.4">
      <c r="L1922" s="2" t="s">
        <v>25</v>
      </c>
      <c r="M1922" s="2"/>
      <c r="N1922" s="2"/>
      <c r="O1922" s="2"/>
    </row>
    <row r="1923" spans="12:15" ht="12.75" customHeight="1" x14ac:dyDescent="0.4">
      <c r="L1923" s="2"/>
      <c r="M1923" s="2"/>
      <c r="N1923" s="2"/>
      <c r="O1923" s="2"/>
    </row>
    <row r="1924" spans="12:15" ht="12.75" customHeight="1" x14ac:dyDescent="0.4">
      <c r="L1924" s="2" t="s">
        <v>120</v>
      </c>
      <c r="M1924" s="2"/>
      <c r="N1924" s="2"/>
      <c r="O1924" s="2"/>
    </row>
    <row r="1925" spans="12:15" ht="12.75" customHeight="1" x14ac:dyDescent="0.4">
      <c r="L1925" s="2" t="s">
        <v>121</v>
      </c>
      <c r="M1925" s="2"/>
      <c r="N1925" s="2"/>
      <c r="O1925" s="2"/>
    </row>
    <row r="1926" spans="12:15" ht="12.75" customHeight="1" x14ac:dyDescent="0.4">
      <c r="L1926" s="2"/>
      <c r="M1926" s="2"/>
      <c r="N1926" s="2"/>
      <c r="O1926" s="2"/>
    </row>
    <row r="1927" spans="12:15" ht="12.75" customHeight="1" x14ac:dyDescent="0.4">
      <c r="L1927" s="2"/>
      <c r="O1927" s="2"/>
    </row>
    <row r="1928" spans="12:15" ht="12.75" customHeight="1" x14ac:dyDescent="0.4">
      <c r="L1928" s="2"/>
      <c r="M1928" s="2" t="s">
        <v>26</v>
      </c>
      <c r="N1928" s="2"/>
      <c r="O1928" s="2"/>
    </row>
    <row r="1929" spans="12:15" ht="12.75" customHeight="1" x14ac:dyDescent="0.4">
      <c r="L1929" s="2"/>
      <c r="M1929" s="2"/>
      <c r="N1929" s="2"/>
      <c r="O1929" s="2"/>
    </row>
    <row r="1930" spans="12:15" ht="12.75" customHeight="1" x14ac:dyDescent="0.4">
      <c r="L1930" s="2"/>
      <c r="M1930" s="25" t="s">
        <v>4</v>
      </c>
      <c r="N1930" s="26" t="s">
        <v>8</v>
      </c>
      <c r="O1930" s="2"/>
    </row>
    <row r="1931" spans="12:15" ht="12.75" customHeight="1" x14ac:dyDescent="0.4">
      <c r="L1931" s="2"/>
      <c r="M1931" s="25"/>
      <c r="N1931" s="26"/>
      <c r="O1931" s="2"/>
    </row>
    <row r="1932" spans="12:15" ht="12.75" customHeight="1" x14ac:dyDescent="0.4">
      <c r="L1932" s="2"/>
      <c r="M1932" s="2" t="s">
        <v>36</v>
      </c>
      <c r="N1932" s="27">
        <v>0</v>
      </c>
      <c r="O1932" s="2"/>
    </row>
    <row r="1933" spans="12:15" ht="12.75" customHeight="1" x14ac:dyDescent="0.4">
      <c r="L1933" s="2"/>
      <c r="M1933" s="2" t="s">
        <v>37</v>
      </c>
      <c r="N1933" s="27">
        <v>0.05</v>
      </c>
      <c r="O1933" s="2"/>
    </row>
    <row r="1934" spans="12:15" ht="12.75" customHeight="1" x14ac:dyDescent="0.4">
      <c r="L1934" s="2"/>
      <c r="M1934" s="2" t="s">
        <v>38</v>
      </c>
      <c r="N1934" s="27">
        <v>7.4999999999999997E-2</v>
      </c>
      <c r="O1934" s="2"/>
    </row>
    <row r="1935" spans="12:15" ht="12.75" customHeight="1" x14ac:dyDescent="0.4">
      <c r="L1935" s="2"/>
      <c r="M1935" s="2" t="s">
        <v>39</v>
      </c>
      <c r="N1935" s="27">
        <v>0.1</v>
      </c>
      <c r="O1935" s="2"/>
    </row>
    <row r="1936" spans="12:15" ht="12.75" customHeight="1" x14ac:dyDescent="0.4">
      <c r="L1936" s="2"/>
      <c r="M1936" s="2" t="s">
        <v>5</v>
      </c>
      <c r="N1936" s="27">
        <v>0.15</v>
      </c>
      <c r="O1936" s="2"/>
    </row>
    <row r="1937" spans="1:21" ht="12.75" customHeight="1" x14ac:dyDescent="0.4">
      <c r="L1937" s="2"/>
      <c r="M1937" s="2" t="s">
        <v>35</v>
      </c>
      <c r="N1937" s="27" t="s">
        <v>27</v>
      </c>
      <c r="O1937" s="2"/>
    </row>
    <row r="1938" spans="1:21" ht="12.75" customHeight="1" x14ac:dyDescent="0.4">
      <c r="L1938" s="2"/>
      <c r="M1938" s="2"/>
      <c r="N1938" s="2"/>
      <c r="O1938" s="2"/>
    </row>
    <row r="1939" spans="1:21" ht="12.75" customHeight="1" x14ac:dyDescent="0.4">
      <c r="M1939" s="2"/>
      <c r="N1939" s="2"/>
      <c r="O1939" s="2"/>
    </row>
    <row r="1940" spans="1:21" ht="12.75" customHeight="1" x14ac:dyDescent="0.4">
      <c r="L1940" s="19" t="s">
        <v>131</v>
      </c>
      <c r="M1940" s="2"/>
      <c r="N1940" s="2"/>
      <c r="O1940" s="2"/>
    </row>
    <row r="1941" spans="1:21" ht="12.75" customHeight="1" x14ac:dyDescent="0.4">
      <c r="L1941" s="19" t="s">
        <v>75</v>
      </c>
      <c r="M1941" s="2"/>
      <c r="N1941" s="2"/>
      <c r="O1941" s="2"/>
    </row>
    <row r="1942" spans="1:21" ht="12.75" customHeight="1" x14ac:dyDescent="0.4">
      <c r="L1942" s="19" t="s">
        <v>76</v>
      </c>
      <c r="M1942" s="2"/>
      <c r="N1942" s="2"/>
      <c r="O1942" s="2"/>
    </row>
    <row r="1943" spans="1:21" ht="12.75" customHeight="1" x14ac:dyDescent="0.4">
      <c r="L1943" s="2" t="s">
        <v>77</v>
      </c>
      <c r="M1943" s="2"/>
      <c r="N1943" s="2"/>
      <c r="O1943" s="2"/>
    </row>
    <row r="1944" spans="1:21" ht="12.75" customHeight="1" x14ac:dyDescent="0.4">
      <c r="L1944" s="2" t="s">
        <v>78</v>
      </c>
      <c r="M1944" s="2"/>
      <c r="N1944" s="2"/>
      <c r="O1944" s="20"/>
    </row>
    <row r="1945" spans="1:21" ht="12.75" customHeight="1" x14ac:dyDescent="0.4">
      <c r="L1945" s="2" t="s">
        <v>79</v>
      </c>
      <c r="M1945" s="2"/>
      <c r="N1945" s="2"/>
      <c r="O1945" s="21"/>
    </row>
    <row r="1946" spans="1:21" ht="12.75" customHeight="1" x14ac:dyDescent="0.4">
      <c r="L1946" s="2" t="s">
        <v>80</v>
      </c>
      <c r="M1946" s="2"/>
      <c r="N1946" s="2"/>
      <c r="O1946" s="2"/>
    </row>
    <row r="1947" spans="1:21" ht="12.75" customHeight="1" x14ac:dyDescent="0.4">
      <c r="L1947" s="2"/>
      <c r="M1947" s="2"/>
      <c r="N1947" s="2"/>
      <c r="O1947" s="2"/>
    </row>
    <row r="1948" spans="1:21" ht="12.75" customHeight="1" x14ac:dyDescent="0.4">
      <c r="L1948" s="2"/>
      <c r="M1948" s="2"/>
      <c r="N1948" s="2"/>
      <c r="O1948" s="2"/>
    </row>
    <row r="1949" spans="1:21" ht="12.75" customHeight="1" x14ac:dyDescent="0.4">
      <c r="L1949" s="2"/>
      <c r="M1949" s="2"/>
      <c r="N1949" s="2"/>
      <c r="O1949" s="2"/>
    </row>
    <row r="1950" spans="1:21" s="66" customFormat="1" ht="12.75" customHeight="1" x14ac:dyDescent="0.3">
      <c r="A1950" s="69" t="s">
        <v>137</v>
      </c>
      <c r="B1950" s="70"/>
      <c r="C1950" s="67"/>
      <c r="D1950" s="71"/>
      <c r="F1950" s="72"/>
      <c r="G1950" s="67"/>
      <c r="H1950" s="67"/>
      <c r="I1950" s="67"/>
      <c r="J1950" s="72"/>
      <c r="K1950" s="68"/>
      <c r="L1950" s="69" t="s">
        <v>137</v>
      </c>
      <c r="R1950" s="73"/>
      <c r="U1950" s="73"/>
    </row>
    <row r="1951" spans="1:21" ht="12.75" customHeight="1" x14ac:dyDescent="0.4">
      <c r="A1951" s="2" t="s">
        <v>65</v>
      </c>
      <c r="L1951" s="2" t="s">
        <v>65</v>
      </c>
      <c r="M1951" s="2"/>
      <c r="N1951" s="2"/>
      <c r="O1951" s="2"/>
    </row>
    <row r="1952" spans="1:21" ht="12.75" customHeight="1" x14ac:dyDescent="0.4">
      <c r="A1952" s="1" t="s">
        <v>67</v>
      </c>
      <c r="L1952" s="1" t="s">
        <v>68</v>
      </c>
      <c r="M1952" s="2"/>
      <c r="N1952" s="2"/>
      <c r="O1952" s="2"/>
    </row>
    <row r="1953" spans="1:23" ht="12.75" customHeight="1" x14ac:dyDescent="0.4">
      <c r="A1953" s="1" t="str">
        <f>Summary!A1970&amp;" "&amp;Summary!B1970</f>
        <v xml:space="preserve"> </v>
      </c>
      <c r="L1953" s="1" t="str">
        <f>Summary!A1970&amp;" "&amp;Summary!B1970</f>
        <v xml:space="preserve"> </v>
      </c>
      <c r="M1953" s="2"/>
      <c r="N1953" s="2"/>
      <c r="O1953" s="2"/>
    </row>
    <row r="1954" spans="1:23" ht="12.75" customHeight="1" x14ac:dyDescent="0.4">
      <c r="L1954" s="2"/>
      <c r="M1954" s="2"/>
      <c r="N1954" s="2"/>
      <c r="O1954" s="2"/>
    </row>
    <row r="1955" spans="1:23" ht="12.75" customHeight="1" x14ac:dyDescent="0.4">
      <c r="L1955" s="2"/>
      <c r="M1955" s="2"/>
      <c r="N1955" s="2"/>
      <c r="O1955" s="2"/>
    </row>
    <row r="1956" spans="1:23" ht="12.75" customHeight="1" x14ac:dyDescent="0.4">
      <c r="A1956" s="6" t="s">
        <v>11</v>
      </c>
      <c r="B1956" s="14">
        <f>Summary!$B$6</f>
        <v>0</v>
      </c>
      <c r="C1956" s="2"/>
      <c r="E1956" s="6"/>
      <c r="F1956" s="2"/>
      <c r="L1956" s="6" t="s">
        <v>11</v>
      </c>
      <c r="M1956" s="14">
        <f>Summary!$B$6</f>
        <v>0</v>
      </c>
      <c r="N1956" s="5"/>
      <c r="O1956" s="5"/>
    </row>
    <row r="1957" spans="1:23" ht="12.75" customHeight="1" x14ac:dyDescent="0.4">
      <c r="A1957" s="6" t="s">
        <v>6</v>
      </c>
      <c r="B1957" s="22">
        <f>Summary!$B$7</f>
        <v>0</v>
      </c>
      <c r="C1957" s="2"/>
      <c r="E1957" s="6"/>
      <c r="F1957" s="4"/>
      <c r="I1957" s="6"/>
      <c r="K1957" s="7"/>
      <c r="L1957" s="6" t="s">
        <v>6</v>
      </c>
      <c r="M1957" s="22">
        <f>Summary!$B$7</f>
        <v>0</v>
      </c>
      <c r="N1957" s="5"/>
      <c r="O1957" s="5"/>
    </row>
    <row r="1958" spans="1:23" ht="12.75" customHeight="1" x14ac:dyDescent="0.4">
      <c r="A1958" s="2" t="s">
        <v>69</v>
      </c>
      <c r="B1958" s="62" t="s">
        <v>125</v>
      </c>
      <c r="C1958" s="2"/>
      <c r="F1958" s="3"/>
      <c r="I1958" s="6"/>
      <c r="L1958" s="2" t="s">
        <v>69</v>
      </c>
      <c r="M1958" s="4" t="str">
        <f>Refunds!B1958</f>
        <v>N/A</v>
      </c>
      <c r="N1958" s="5"/>
      <c r="O1958" s="5"/>
    </row>
    <row r="1959" spans="1:23" ht="12.75" customHeight="1" x14ac:dyDescent="0.4">
      <c r="A1959" s="6" t="s">
        <v>70</v>
      </c>
      <c r="B1959" s="62" t="s">
        <v>125</v>
      </c>
      <c r="C1959" s="2"/>
      <c r="F1959" s="3"/>
      <c r="G1959" s="2"/>
      <c r="H1959" s="2"/>
      <c r="I1959" s="7"/>
      <c r="J1959" s="7"/>
      <c r="K1959" s="7"/>
      <c r="L1959" s="6" t="s">
        <v>70</v>
      </c>
      <c r="M1959" s="22" t="str">
        <f>Refunds!B1959</f>
        <v>N/A</v>
      </c>
      <c r="N1959" s="5"/>
      <c r="O1959" s="5"/>
    </row>
    <row r="1960" spans="1:23" ht="12.75" customHeight="1" x14ac:dyDescent="0.4">
      <c r="A1960" s="2" t="s">
        <v>148</v>
      </c>
      <c r="B1960" s="62"/>
      <c r="J1960" s="4"/>
      <c r="L1960" s="6" t="s">
        <v>148</v>
      </c>
      <c r="M1960" s="22">
        <f>B1960</f>
        <v>0</v>
      </c>
      <c r="N1960" s="5"/>
      <c r="O1960" s="5"/>
    </row>
    <row r="1961" spans="1:23" ht="12.75" customHeight="1" x14ac:dyDescent="0.4">
      <c r="J1961" s="4"/>
      <c r="L1961" s="2"/>
      <c r="M1961" s="2"/>
      <c r="N1961" s="2"/>
      <c r="O1961" s="2"/>
    </row>
    <row r="1962" spans="1:23" s="23" customFormat="1" ht="52.5" x14ac:dyDescent="0.4">
      <c r="A1962" s="23" t="s">
        <v>81</v>
      </c>
      <c r="B1962" s="29" t="s">
        <v>82</v>
      </c>
      <c r="C1962" s="30" t="s">
        <v>44</v>
      </c>
      <c r="D1962" s="31" t="s">
        <v>48</v>
      </c>
      <c r="E1962" s="23" t="s">
        <v>45</v>
      </c>
      <c r="F1962" s="32" t="s">
        <v>49</v>
      </c>
      <c r="G1962" s="30" t="s">
        <v>46</v>
      </c>
      <c r="H1962" s="30" t="s">
        <v>50</v>
      </c>
      <c r="I1962" s="30" t="s">
        <v>47</v>
      </c>
      <c r="J1962" s="32" t="s">
        <v>51</v>
      </c>
      <c r="K1962" s="33" t="s">
        <v>83</v>
      </c>
      <c r="L1962" s="5"/>
      <c r="M1962" s="5"/>
      <c r="N1962" s="23" t="s">
        <v>72</v>
      </c>
      <c r="O1962" s="23" t="s">
        <v>73</v>
      </c>
      <c r="P1962" s="56" t="s">
        <v>57</v>
      </c>
      <c r="Q1962" s="56" t="s">
        <v>58</v>
      </c>
      <c r="R1962" s="57" t="s">
        <v>59</v>
      </c>
      <c r="S1962" s="56" t="s">
        <v>60</v>
      </c>
      <c r="T1962" s="56" t="s">
        <v>61</v>
      </c>
      <c r="U1962" s="57" t="s">
        <v>62</v>
      </c>
      <c r="V1962" s="23" t="s">
        <v>126</v>
      </c>
    </row>
    <row r="1963" spans="1:23" s="26" customFormat="1" ht="12.75" customHeight="1" x14ac:dyDescent="0.4">
      <c r="B1963" s="34"/>
      <c r="C1963" s="35"/>
      <c r="D1963" s="36"/>
      <c r="F1963" s="37"/>
      <c r="G1963" s="35"/>
      <c r="H1963" s="35"/>
      <c r="I1963" s="35"/>
      <c r="J1963" s="37"/>
      <c r="K1963" s="38"/>
      <c r="L1963" s="2"/>
      <c r="M1963" s="2"/>
      <c r="N1963" s="2"/>
      <c r="O1963" s="2"/>
      <c r="R1963" s="58"/>
      <c r="U1963" s="58"/>
    </row>
    <row r="1964" spans="1:23" ht="12.75" customHeight="1" x14ac:dyDescent="0.4">
      <c r="A1964" s="2">
        <v>1</v>
      </c>
      <c r="B1964" s="63"/>
      <c r="C1964" s="4">
        <v>2.77</v>
      </c>
      <c r="D1964" s="3">
        <f t="shared" ref="D1964:D1978" si="522">B1964*C1964</f>
        <v>0</v>
      </c>
      <c r="E1964" s="51" t="str">
        <f t="shared" ref="E1964:E1978" si="523">IF(OR(V1964="Individual",V1964="Individual Select",V1964="Group Mass-Marketed",V1964="Group Select Mass-Marketed"),P1964,IF(OR(V1964="Group",V1964="Group Select"),S1964,"N/A"))</f>
        <v>N/A</v>
      </c>
      <c r="F1964" s="18" t="str">
        <f t="shared" ref="F1964:F1978" si="524">IFERROR(D1964*E1964,"N/A")</f>
        <v>N/A</v>
      </c>
      <c r="G1964" s="4">
        <v>0</v>
      </c>
      <c r="H1964" s="39">
        <f t="shared" ref="H1964:H1978" si="525">B1964*G1964</f>
        <v>0</v>
      </c>
      <c r="I1964" s="52" t="str">
        <f t="shared" ref="I1964:I1978" si="526">IF(OR(V1964="Individual",V1964="Individual Select",V1964="Group Mass-Marketed",V1964="Group Select Mass-Marketed"),Q1964,IF(OR(V1964="Group",V1964="Group Select"),T1964,"N/A"))</f>
        <v>N/A</v>
      </c>
      <c r="J1964" s="18" t="str">
        <f t="shared" ref="J1964:J1978" si="527">IFERROR(H1964*I1964, "N/A")</f>
        <v>N/A</v>
      </c>
      <c r="K1964" s="53" t="str">
        <f t="shared" ref="K1964:K1978" si="528">IF(OR(V1964="Individual",V1964="Individual Select",V1964="Group Mass-Marketed",V1964="Group Select Mass-Marketed"),R1964,IF(OR(V1964="Group",V1964="Group Select"),U1964,"N/A"))</f>
        <v>N/A</v>
      </c>
      <c r="L1964" s="2" t="s">
        <v>12</v>
      </c>
      <c r="M1964" s="2"/>
      <c r="N1964" s="2"/>
      <c r="O1964" s="2"/>
      <c r="P1964" s="59">
        <v>0.442</v>
      </c>
      <c r="Q1964" s="59">
        <v>0</v>
      </c>
      <c r="R1964" s="55">
        <v>0.4</v>
      </c>
      <c r="S1964" s="59">
        <v>0.50700000000000001</v>
      </c>
      <c r="T1964" s="59">
        <v>0</v>
      </c>
      <c r="U1964" s="55">
        <v>0.46</v>
      </c>
      <c r="V1964" s="4" t="str">
        <f t="shared" ref="V1964" si="529">B1958</f>
        <v>N/A</v>
      </c>
      <c r="W1964" s="4"/>
    </row>
    <row r="1965" spans="1:23" ht="12.75" customHeight="1" x14ac:dyDescent="0.4">
      <c r="A1965" s="2">
        <f t="shared" ref="A1965:A1977" si="530">A1964+1</f>
        <v>2</v>
      </c>
      <c r="B1965" s="63"/>
      <c r="C1965" s="4">
        <v>4.1749999999999998</v>
      </c>
      <c r="D1965" s="3">
        <f t="shared" si="522"/>
        <v>0</v>
      </c>
      <c r="E1965" s="51" t="str">
        <f t="shared" si="523"/>
        <v>N/A</v>
      </c>
      <c r="F1965" s="18" t="str">
        <f t="shared" si="524"/>
        <v>N/A</v>
      </c>
      <c r="G1965" s="4">
        <v>0</v>
      </c>
      <c r="H1965" s="39">
        <f t="shared" si="525"/>
        <v>0</v>
      </c>
      <c r="I1965" s="52" t="str">
        <f t="shared" si="526"/>
        <v>N/A</v>
      </c>
      <c r="J1965" s="18" t="str">
        <f t="shared" si="527"/>
        <v>N/A</v>
      </c>
      <c r="K1965" s="53" t="str">
        <f t="shared" si="528"/>
        <v>N/A</v>
      </c>
      <c r="L1965" s="2" t="s">
        <v>28</v>
      </c>
      <c r="M1965" s="2"/>
      <c r="N1965" s="63"/>
      <c r="O1965" s="63"/>
      <c r="P1965" s="59">
        <v>0.49299999999999999</v>
      </c>
      <c r="Q1965" s="59">
        <v>0</v>
      </c>
      <c r="R1965" s="55">
        <v>0.55000000000000004</v>
      </c>
      <c r="S1965" s="59">
        <v>0.56699999999999995</v>
      </c>
      <c r="T1965" s="59">
        <v>0</v>
      </c>
      <c r="U1965" s="55">
        <v>0.63</v>
      </c>
      <c r="V1965" s="4" t="str">
        <f t="shared" ref="V1965:V1978" si="531">V1964</f>
        <v>N/A</v>
      </c>
      <c r="W1965" s="4"/>
    </row>
    <row r="1966" spans="1:23" ht="12.75" customHeight="1" x14ac:dyDescent="0.4">
      <c r="A1966" s="2">
        <f t="shared" si="530"/>
        <v>3</v>
      </c>
      <c r="B1966" s="63"/>
      <c r="C1966" s="4">
        <v>4.1749999999999998</v>
      </c>
      <c r="D1966" s="3">
        <f t="shared" si="522"/>
        <v>0</v>
      </c>
      <c r="E1966" s="51" t="str">
        <f t="shared" si="523"/>
        <v>N/A</v>
      </c>
      <c r="F1966" s="18" t="str">
        <f t="shared" si="524"/>
        <v>N/A</v>
      </c>
      <c r="G1966" s="4">
        <v>1.194</v>
      </c>
      <c r="H1966" s="39">
        <f t="shared" si="525"/>
        <v>0</v>
      </c>
      <c r="I1966" s="52" t="str">
        <f t="shared" si="526"/>
        <v>N/A</v>
      </c>
      <c r="J1966" s="18" t="str">
        <f t="shared" si="527"/>
        <v>N/A</v>
      </c>
      <c r="K1966" s="53" t="str">
        <f t="shared" si="528"/>
        <v>N/A</v>
      </c>
      <c r="L1966" s="2" t="s">
        <v>74</v>
      </c>
      <c r="M1966" s="2"/>
      <c r="N1966" s="63"/>
      <c r="O1966" s="63"/>
      <c r="P1966" s="59">
        <v>0.49299999999999999</v>
      </c>
      <c r="Q1966" s="59">
        <v>0.65900000000000003</v>
      </c>
      <c r="R1966" s="55">
        <v>0.65</v>
      </c>
      <c r="S1966" s="59">
        <v>0.56699999999999995</v>
      </c>
      <c r="T1966" s="59">
        <v>0.75900000000000001</v>
      </c>
      <c r="U1966" s="55">
        <v>0.75</v>
      </c>
      <c r="V1966" s="4" t="str">
        <f t="shared" si="531"/>
        <v>N/A</v>
      </c>
      <c r="W1966" s="4"/>
    </row>
    <row r="1967" spans="1:23" ht="12.75" customHeight="1" x14ac:dyDescent="0.4">
      <c r="A1967" s="2">
        <f t="shared" si="530"/>
        <v>4</v>
      </c>
      <c r="B1967" s="63"/>
      <c r="C1967" s="4">
        <v>4.1749999999999998</v>
      </c>
      <c r="D1967" s="3">
        <f t="shared" si="522"/>
        <v>0</v>
      </c>
      <c r="E1967" s="51" t="str">
        <f t="shared" si="523"/>
        <v>N/A</v>
      </c>
      <c r="F1967" s="18" t="str">
        <f t="shared" si="524"/>
        <v>N/A</v>
      </c>
      <c r="G1967" s="4">
        <v>2.2450000000000001</v>
      </c>
      <c r="H1967" s="39">
        <f t="shared" si="525"/>
        <v>0</v>
      </c>
      <c r="I1967" s="52" t="str">
        <f t="shared" si="526"/>
        <v>N/A</v>
      </c>
      <c r="J1967" s="18" t="str">
        <f t="shared" si="527"/>
        <v>N/A</v>
      </c>
      <c r="K1967" s="53" t="str">
        <f t="shared" si="528"/>
        <v>N/A</v>
      </c>
      <c r="L1967" s="2" t="s">
        <v>31</v>
      </c>
      <c r="M1967" s="2"/>
      <c r="N1967" s="3">
        <f t="shared" ref="N1967:O1967" si="532">N1965-N1966</f>
        <v>0</v>
      </c>
      <c r="O1967" s="3">
        <f t="shared" si="532"/>
        <v>0</v>
      </c>
      <c r="P1967" s="59">
        <v>0.49299999999999999</v>
      </c>
      <c r="Q1967" s="59">
        <v>0.66900000000000004</v>
      </c>
      <c r="R1967" s="55">
        <v>0.67</v>
      </c>
      <c r="S1967" s="59">
        <v>0.56699999999999995</v>
      </c>
      <c r="T1967" s="59">
        <v>0.77100000000000002</v>
      </c>
      <c r="U1967" s="55">
        <v>0.77</v>
      </c>
      <c r="V1967" s="4" t="str">
        <f t="shared" si="531"/>
        <v>N/A</v>
      </c>
      <c r="W1967" s="4"/>
    </row>
    <row r="1968" spans="1:23" ht="12.75" customHeight="1" x14ac:dyDescent="0.4">
      <c r="A1968" s="2">
        <f t="shared" si="530"/>
        <v>5</v>
      </c>
      <c r="B1968" s="63"/>
      <c r="C1968" s="4">
        <v>4.1749999999999998</v>
      </c>
      <c r="D1968" s="3">
        <f t="shared" si="522"/>
        <v>0</v>
      </c>
      <c r="E1968" s="51" t="str">
        <f t="shared" si="523"/>
        <v>N/A</v>
      </c>
      <c r="F1968" s="18" t="str">
        <f t="shared" si="524"/>
        <v>N/A</v>
      </c>
      <c r="G1968" s="4">
        <v>3.17</v>
      </c>
      <c r="H1968" s="39">
        <f t="shared" si="525"/>
        <v>0</v>
      </c>
      <c r="I1968" s="52" t="str">
        <f t="shared" si="526"/>
        <v>N/A</v>
      </c>
      <c r="J1968" s="18" t="str">
        <f t="shared" si="527"/>
        <v>N/A</v>
      </c>
      <c r="K1968" s="53" t="str">
        <f t="shared" si="528"/>
        <v>N/A</v>
      </c>
      <c r="L1968" s="2"/>
      <c r="M1968" s="2"/>
      <c r="N1968" s="3"/>
      <c r="O1968" s="3"/>
      <c r="P1968" s="59">
        <v>0.49299999999999999</v>
      </c>
      <c r="Q1968" s="59">
        <v>0.67800000000000005</v>
      </c>
      <c r="R1968" s="55">
        <v>0.69</v>
      </c>
      <c r="S1968" s="59">
        <v>0.56699999999999995</v>
      </c>
      <c r="T1968" s="59">
        <v>0.78200000000000003</v>
      </c>
      <c r="U1968" s="55">
        <v>0.8</v>
      </c>
      <c r="V1968" s="4" t="str">
        <f t="shared" si="531"/>
        <v>N/A</v>
      </c>
      <c r="W1968" s="4"/>
    </row>
    <row r="1969" spans="1:23" ht="12.75" customHeight="1" x14ac:dyDescent="0.4">
      <c r="A1969" s="2">
        <f t="shared" si="530"/>
        <v>6</v>
      </c>
      <c r="B1969" s="63"/>
      <c r="C1969" s="4">
        <v>4.1749999999999998</v>
      </c>
      <c r="D1969" s="3">
        <f t="shared" si="522"/>
        <v>0</v>
      </c>
      <c r="E1969" s="51" t="str">
        <f t="shared" si="523"/>
        <v>N/A</v>
      </c>
      <c r="F1969" s="18" t="str">
        <f t="shared" si="524"/>
        <v>N/A</v>
      </c>
      <c r="G1969" s="4">
        <v>3.9980000000000002</v>
      </c>
      <c r="H1969" s="39">
        <f t="shared" si="525"/>
        <v>0</v>
      </c>
      <c r="I1969" s="52" t="str">
        <f t="shared" si="526"/>
        <v>N/A</v>
      </c>
      <c r="J1969" s="18" t="str">
        <f t="shared" si="527"/>
        <v>N/A</v>
      </c>
      <c r="K1969" s="53" t="str">
        <f t="shared" si="528"/>
        <v>N/A</v>
      </c>
      <c r="L1969" s="2" t="s">
        <v>30</v>
      </c>
      <c r="M1969" s="2"/>
      <c r="N1969" s="63"/>
      <c r="O1969" s="63"/>
      <c r="P1969" s="59">
        <v>0.49299999999999999</v>
      </c>
      <c r="Q1969" s="59">
        <v>0.68600000000000005</v>
      </c>
      <c r="R1969" s="55">
        <v>0.71</v>
      </c>
      <c r="S1969" s="59">
        <v>0.56699999999999995</v>
      </c>
      <c r="T1969" s="59">
        <v>0.79200000000000004</v>
      </c>
      <c r="U1969" s="55">
        <v>0.82</v>
      </c>
      <c r="V1969" s="4" t="str">
        <f t="shared" si="531"/>
        <v>N/A</v>
      </c>
      <c r="W1969" s="4"/>
    </row>
    <row r="1970" spans="1:23" ht="12.75" customHeight="1" x14ac:dyDescent="0.4">
      <c r="A1970" s="2">
        <f t="shared" si="530"/>
        <v>7</v>
      </c>
      <c r="B1970" s="63"/>
      <c r="C1970" s="4">
        <v>4.1749999999999998</v>
      </c>
      <c r="D1970" s="3">
        <f t="shared" si="522"/>
        <v>0</v>
      </c>
      <c r="E1970" s="51" t="str">
        <f t="shared" si="523"/>
        <v>N/A</v>
      </c>
      <c r="F1970" s="18" t="str">
        <f t="shared" si="524"/>
        <v>N/A</v>
      </c>
      <c r="G1970" s="4">
        <v>4.7539999999999996</v>
      </c>
      <c r="H1970" s="39">
        <f t="shared" si="525"/>
        <v>0</v>
      </c>
      <c r="I1970" s="52" t="str">
        <f t="shared" si="526"/>
        <v>N/A</v>
      </c>
      <c r="J1970" s="18" t="str">
        <f t="shared" si="527"/>
        <v>N/A</v>
      </c>
      <c r="K1970" s="53" t="str">
        <f t="shared" si="528"/>
        <v>N/A</v>
      </c>
      <c r="L1970" s="2"/>
      <c r="M1970" s="2"/>
      <c r="N1970" s="3"/>
      <c r="O1970" s="3"/>
      <c r="P1970" s="59">
        <v>0.49299999999999999</v>
      </c>
      <c r="Q1970" s="59">
        <v>0.69499999999999995</v>
      </c>
      <c r="R1970" s="55">
        <v>0.73</v>
      </c>
      <c r="S1970" s="59">
        <v>0.56699999999999995</v>
      </c>
      <c r="T1970" s="59">
        <v>0.80200000000000005</v>
      </c>
      <c r="U1970" s="55">
        <v>0.84</v>
      </c>
      <c r="V1970" s="4" t="str">
        <f t="shared" si="531"/>
        <v>N/A</v>
      </c>
      <c r="W1970" s="4"/>
    </row>
    <row r="1971" spans="1:23" ht="12.75" customHeight="1" x14ac:dyDescent="0.4">
      <c r="A1971" s="2">
        <f t="shared" si="530"/>
        <v>8</v>
      </c>
      <c r="B1971" s="63"/>
      <c r="C1971" s="4">
        <v>4.1749999999999998</v>
      </c>
      <c r="D1971" s="3">
        <f t="shared" si="522"/>
        <v>0</v>
      </c>
      <c r="E1971" s="51" t="str">
        <f t="shared" si="523"/>
        <v>N/A</v>
      </c>
      <c r="F1971" s="18" t="str">
        <f t="shared" si="524"/>
        <v>N/A</v>
      </c>
      <c r="G1971" s="4">
        <v>5.4450000000000003</v>
      </c>
      <c r="H1971" s="39">
        <f t="shared" si="525"/>
        <v>0</v>
      </c>
      <c r="I1971" s="52" t="str">
        <f t="shared" si="526"/>
        <v>N/A</v>
      </c>
      <c r="J1971" s="18" t="str">
        <f t="shared" si="527"/>
        <v>N/A</v>
      </c>
      <c r="K1971" s="53" t="str">
        <f t="shared" si="528"/>
        <v>N/A</v>
      </c>
      <c r="L1971" s="2" t="s">
        <v>13</v>
      </c>
      <c r="M1971" s="2"/>
      <c r="N1971" s="3">
        <f t="shared" ref="N1971:O1971" si="533">N1967+N1969</f>
        <v>0</v>
      </c>
      <c r="O1971" s="3">
        <f t="shared" si="533"/>
        <v>0</v>
      </c>
      <c r="P1971" s="59">
        <v>0.49299999999999999</v>
      </c>
      <c r="Q1971" s="59">
        <v>0.70199999999999996</v>
      </c>
      <c r="R1971" s="55">
        <v>0.75</v>
      </c>
      <c r="S1971" s="59">
        <v>0.56699999999999995</v>
      </c>
      <c r="T1971" s="59">
        <v>0.81100000000000005</v>
      </c>
      <c r="U1971" s="55">
        <v>0.87</v>
      </c>
      <c r="V1971" s="4" t="str">
        <f t="shared" si="531"/>
        <v>N/A</v>
      </c>
      <c r="W1971" s="4"/>
    </row>
    <row r="1972" spans="1:23" ht="12.75" customHeight="1" x14ac:dyDescent="0.4">
      <c r="A1972" s="2">
        <f t="shared" si="530"/>
        <v>9</v>
      </c>
      <c r="B1972" s="63"/>
      <c r="C1972" s="4">
        <v>4.1749999999999998</v>
      </c>
      <c r="D1972" s="3">
        <f t="shared" si="522"/>
        <v>0</v>
      </c>
      <c r="E1972" s="51" t="str">
        <f t="shared" si="523"/>
        <v>N/A</v>
      </c>
      <c r="F1972" s="18" t="str">
        <f t="shared" si="524"/>
        <v>N/A</v>
      </c>
      <c r="G1972" s="4">
        <v>6.0750000000000002</v>
      </c>
      <c r="H1972" s="39">
        <f t="shared" si="525"/>
        <v>0</v>
      </c>
      <c r="I1972" s="52" t="str">
        <f t="shared" si="526"/>
        <v>N/A</v>
      </c>
      <c r="J1972" s="18" t="str">
        <f t="shared" si="527"/>
        <v>N/A</v>
      </c>
      <c r="K1972" s="53" t="str">
        <f t="shared" si="528"/>
        <v>N/A</v>
      </c>
      <c r="L1972" s="2"/>
      <c r="M1972" s="2"/>
      <c r="N1972" s="2"/>
      <c r="O1972" s="3"/>
      <c r="P1972" s="59">
        <v>0.49299999999999999</v>
      </c>
      <c r="Q1972" s="59">
        <v>0.70799999999999996</v>
      </c>
      <c r="R1972" s="55">
        <v>0.76</v>
      </c>
      <c r="S1972" s="59">
        <v>0.56699999999999995</v>
      </c>
      <c r="T1972" s="59">
        <v>0.81799999999999995</v>
      </c>
      <c r="U1972" s="55">
        <v>0.88</v>
      </c>
      <c r="V1972" s="4" t="str">
        <f t="shared" si="531"/>
        <v>N/A</v>
      </c>
      <c r="W1972" s="4"/>
    </row>
    <row r="1973" spans="1:23" ht="12.75" customHeight="1" x14ac:dyDescent="0.4">
      <c r="A1973" s="2">
        <f t="shared" si="530"/>
        <v>10</v>
      </c>
      <c r="B1973" s="63"/>
      <c r="C1973" s="4">
        <v>4.1749999999999998</v>
      </c>
      <c r="D1973" s="3">
        <f t="shared" si="522"/>
        <v>0</v>
      </c>
      <c r="E1973" s="51" t="str">
        <f t="shared" si="523"/>
        <v>N/A</v>
      </c>
      <c r="F1973" s="18" t="str">
        <f t="shared" si="524"/>
        <v>N/A</v>
      </c>
      <c r="G1973" s="4">
        <v>6.65</v>
      </c>
      <c r="H1973" s="39">
        <f t="shared" si="525"/>
        <v>0</v>
      </c>
      <c r="I1973" s="52" t="str">
        <f t="shared" si="526"/>
        <v>N/A</v>
      </c>
      <c r="J1973" s="18" t="str">
        <f t="shared" si="527"/>
        <v>N/A</v>
      </c>
      <c r="K1973" s="53" t="str">
        <f t="shared" si="528"/>
        <v>N/A</v>
      </c>
      <c r="L1973" s="2" t="s">
        <v>14</v>
      </c>
      <c r="M1973" s="2"/>
      <c r="N1973" s="2"/>
      <c r="O1973" s="63"/>
      <c r="P1973" s="59">
        <v>0.49299999999999999</v>
      </c>
      <c r="Q1973" s="59">
        <v>0.71299999999999997</v>
      </c>
      <c r="R1973" s="55">
        <v>0.76</v>
      </c>
      <c r="S1973" s="59">
        <v>0.56699999999999995</v>
      </c>
      <c r="T1973" s="59">
        <v>0.82399999999999995</v>
      </c>
      <c r="U1973" s="55">
        <v>0.88</v>
      </c>
      <c r="V1973" s="4" t="str">
        <f t="shared" si="531"/>
        <v>N/A</v>
      </c>
      <c r="W1973" s="4"/>
    </row>
    <row r="1974" spans="1:23" ht="12.75" customHeight="1" x14ac:dyDescent="0.4">
      <c r="A1974" s="2">
        <f t="shared" si="530"/>
        <v>11</v>
      </c>
      <c r="B1974" s="63"/>
      <c r="C1974" s="4">
        <v>4.1749999999999998</v>
      </c>
      <c r="D1974" s="3">
        <f t="shared" si="522"/>
        <v>0</v>
      </c>
      <c r="E1974" s="51" t="str">
        <f t="shared" si="523"/>
        <v>N/A</v>
      </c>
      <c r="F1974" s="18" t="str">
        <f t="shared" si="524"/>
        <v>N/A</v>
      </c>
      <c r="G1974" s="4">
        <v>7.1760000000000002</v>
      </c>
      <c r="H1974" s="39">
        <f t="shared" si="525"/>
        <v>0</v>
      </c>
      <c r="I1974" s="52" t="str">
        <f t="shared" si="526"/>
        <v>N/A</v>
      </c>
      <c r="J1974" s="18" t="str">
        <f t="shared" si="527"/>
        <v>N/A</v>
      </c>
      <c r="K1974" s="53" t="str">
        <f t="shared" si="528"/>
        <v>N/A</v>
      </c>
      <c r="L1974" s="2"/>
      <c r="M1974" s="2"/>
      <c r="N1974" s="2"/>
      <c r="O1974" s="3"/>
      <c r="P1974" s="59">
        <v>0.49299999999999999</v>
      </c>
      <c r="Q1974" s="59">
        <v>0.71699999999999997</v>
      </c>
      <c r="R1974" s="55">
        <v>0.76</v>
      </c>
      <c r="S1974" s="59">
        <v>0.56699999999999995</v>
      </c>
      <c r="T1974" s="59">
        <v>0.82799999999999996</v>
      </c>
      <c r="U1974" s="55">
        <v>0.88</v>
      </c>
      <c r="V1974" s="4" t="str">
        <f t="shared" si="531"/>
        <v>N/A</v>
      </c>
      <c r="W1974" s="4"/>
    </row>
    <row r="1975" spans="1:23" ht="12.75" customHeight="1" x14ac:dyDescent="0.4">
      <c r="A1975" s="2">
        <f t="shared" si="530"/>
        <v>12</v>
      </c>
      <c r="B1975" s="63"/>
      <c r="C1975" s="4">
        <v>4.1749999999999998</v>
      </c>
      <c r="D1975" s="3">
        <f t="shared" si="522"/>
        <v>0</v>
      </c>
      <c r="E1975" s="51" t="str">
        <f t="shared" si="523"/>
        <v>N/A</v>
      </c>
      <c r="F1975" s="18" t="str">
        <f t="shared" si="524"/>
        <v>N/A</v>
      </c>
      <c r="G1975" s="4">
        <v>7.6550000000000002</v>
      </c>
      <c r="H1975" s="39">
        <f t="shared" si="525"/>
        <v>0</v>
      </c>
      <c r="I1975" s="52" t="str">
        <f t="shared" si="526"/>
        <v>N/A</v>
      </c>
      <c r="J1975" s="18" t="str">
        <f t="shared" si="527"/>
        <v>N/A</v>
      </c>
      <c r="K1975" s="53" t="str">
        <f t="shared" si="528"/>
        <v>N/A</v>
      </c>
      <c r="L1975" s="2" t="s">
        <v>29</v>
      </c>
      <c r="M1975" s="2"/>
      <c r="N1975" s="2"/>
      <c r="O1975" s="63"/>
      <c r="P1975" s="59">
        <v>0.49299999999999999</v>
      </c>
      <c r="Q1975" s="59">
        <v>0.72</v>
      </c>
      <c r="R1975" s="55">
        <v>0.77</v>
      </c>
      <c r="S1975" s="59">
        <v>0.56699999999999995</v>
      </c>
      <c r="T1975" s="59">
        <v>0.83099999999999996</v>
      </c>
      <c r="U1975" s="55">
        <v>0.88</v>
      </c>
      <c r="V1975" s="4" t="str">
        <f t="shared" si="531"/>
        <v>N/A</v>
      </c>
      <c r="W1975" s="4"/>
    </row>
    <row r="1976" spans="1:23" ht="12.75" customHeight="1" x14ac:dyDescent="0.4">
      <c r="A1976" s="2">
        <f t="shared" si="530"/>
        <v>13</v>
      </c>
      <c r="B1976" s="63"/>
      <c r="C1976" s="4">
        <v>4.1749999999999998</v>
      </c>
      <c r="D1976" s="3">
        <f t="shared" si="522"/>
        <v>0</v>
      </c>
      <c r="E1976" s="51" t="str">
        <f t="shared" si="523"/>
        <v>N/A</v>
      </c>
      <c r="F1976" s="18" t="str">
        <f t="shared" si="524"/>
        <v>N/A</v>
      </c>
      <c r="G1976" s="4">
        <v>8.093</v>
      </c>
      <c r="H1976" s="39">
        <f t="shared" si="525"/>
        <v>0</v>
      </c>
      <c r="I1976" s="52" t="str">
        <f t="shared" si="526"/>
        <v>N/A</v>
      </c>
      <c r="J1976" s="18" t="str">
        <f t="shared" si="527"/>
        <v>N/A</v>
      </c>
      <c r="K1976" s="53" t="str">
        <f t="shared" si="528"/>
        <v>N/A</v>
      </c>
      <c r="L1976" s="2"/>
      <c r="M1976" s="2"/>
      <c r="N1976" s="2"/>
      <c r="O1976" s="3"/>
      <c r="P1976" s="59">
        <v>0.49299999999999999</v>
      </c>
      <c r="Q1976" s="59">
        <v>0.72299999999999998</v>
      </c>
      <c r="R1976" s="55">
        <v>0.77</v>
      </c>
      <c r="S1976" s="59">
        <v>0.56699999999999995</v>
      </c>
      <c r="T1976" s="59">
        <v>0.83399999999999996</v>
      </c>
      <c r="U1976" s="55">
        <v>0.89</v>
      </c>
      <c r="V1976" s="4" t="str">
        <f t="shared" si="531"/>
        <v>N/A</v>
      </c>
      <c r="W1976" s="4"/>
    </row>
    <row r="1977" spans="1:23" ht="12.75" customHeight="1" x14ac:dyDescent="0.4">
      <c r="A1977" s="2">
        <f t="shared" si="530"/>
        <v>14</v>
      </c>
      <c r="B1977" s="63"/>
      <c r="C1977" s="4">
        <v>4.1749999999999998</v>
      </c>
      <c r="D1977" s="3">
        <f t="shared" si="522"/>
        <v>0</v>
      </c>
      <c r="E1977" s="51" t="str">
        <f t="shared" si="523"/>
        <v>N/A</v>
      </c>
      <c r="F1977" s="18" t="str">
        <f t="shared" si="524"/>
        <v>N/A</v>
      </c>
      <c r="G1977" s="4">
        <v>8.4930000000000003</v>
      </c>
      <c r="H1977" s="39">
        <f t="shared" si="525"/>
        <v>0</v>
      </c>
      <c r="I1977" s="52" t="str">
        <f t="shared" si="526"/>
        <v>N/A</v>
      </c>
      <c r="J1977" s="18" t="str">
        <f t="shared" si="527"/>
        <v>N/A</v>
      </c>
      <c r="K1977" s="53" t="str">
        <f t="shared" si="528"/>
        <v>N/A</v>
      </c>
      <c r="L1977" s="2" t="s">
        <v>15</v>
      </c>
      <c r="M1977" s="2"/>
      <c r="N1977" s="2"/>
      <c r="O1977" s="3">
        <f t="shared" ref="O1977" si="534">O1973+O1975</f>
        <v>0</v>
      </c>
      <c r="P1977" s="59">
        <v>0.49299999999999999</v>
      </c>
      <c r="Q1977" s="59">
        <v>0.72499999999999998</v>
      </c>
      <c r="R1977" s="55">
        <v>0.77</v>
      </c>
      <c r="S1977" s="59">
        <v>0.56699999999999995</v>
      </c>
      <c r="T1977" s="59">
        <v>0.83699999999999997</v>
      </c>
      <c r="U1977" s="55">
        <v>0.89</v>
      </c>
      <c r="V1977" s="4" t="str">
        <f t="shared" si="531"/>
        <v>N/A</v>
      </c>
      <c r="W1977" s="4"/>
    </row>
    <row r="1978" spans="1:23" ht="12.75" customHeight="1" x14ac:dyDescent="0.4">
      <c r="A1978" s="13" t="s">
        <v>84</v>
      </c>
      <c r="B1978" s="63"/>
      <c r="C1978" s="4">
        <v>4.1749999999999998</v>
      </c>
      <c r="D1978" s="3">
        <f t="shared" si="522"/>
        <v>0</v>
      </c>
      <c r="E1978" s="51" t="str">
        <f t="shared" si="523"/>
        <v>N/A</v>
      </c>
      <c r="F1978" s="18" t="str">
        <f t="shared" si="524"/>
        <v>N/A</v>
      </c>
      <c r="G1978" s="4">
        <v>8.6839999999999993</v>
      </c>
      <c r="H1978" s="39">
        <f t="shared" si="525"/>
        <v>0</v>
      </c>
      <c r="I1978" s="52" t="str">
        <f t="shared" si="526"/>
        <v>N/A</v>
      </c>
      <c r="J1978" s="18" t="str">
        <f t="shared" si="527"/>
        <v>N/A</v>
      </c>
      <c r="K1978" s="53" t="str">
        <f t="shared" si="528"/>
        <v>N/A</v>
      </c>
      <c r="L1978" s="2"/>
      <c r="M1978" s="2"/>
      <c r="N1978" s="2"/>
      <c r="O1978" s="2"/>
      <c r="P1978" s="59">
        <v>0.49299999999999999</v>
      </c>
      <c r="Q1978" s="59">
        <v>0.72499999999999998</v>
      </c>
      <c r="R1978" s="55">
        <v>0.77</v>
      </c>
      <c r="S1978" s="59">
        <v>0.56699999999999995</v>
      </c>
      <c r="T1978" s="59">
        <v>0.83799999999999997</v>
      </c>
      <c r="U1978" s="55">
        <v>0.89</v>
      </c>
      <c r="V1978" s="4" t="str">
        <f t="shared" si="531"/>
        <v>N/A</v>
      </c>
      <c r="W1978" s="4"/>
    </row>
    <row r="1979" spans="1:23" s="16" customFormat="1" ht="12.75" customHeight="1" x14ac:dyDescent="0.4">
      <c r="A1979" s="16" t="s">
        <v>3</v>
      </c>
      <c r="B1979" s="16">
        <f t="shared" ref="B1979" si="535">SUM(B1964:B1978)</f>
        <v>0</v>
      </c>
      <c r="D1979" s="16">
        <f t="shared" ref="D1979" si="536">SUM(D1964:D1978)</f>
        <v>0</v>
      </c>
      <c r="F1979" s="16">
        <f t="shared" ref="F1979" si="537">SUM(F1964:F1978)</f>
        <v>0</v>
      </c>
      <c r="H1979" s="40">
        <f t="shared" ref="H1979" si="538">SUM(H1964:H1978)</f>
        <v>0</v>
      </c>
      <c r="J1979" s="16">
        <f t="shared" ref="J1979" si="539">SUM(J1964:J1978)</f>
        <v>0</v>
      </c>
      <c r="K1979" s="41"/>
      <c r="L1979" s="2" t="s">
        <v>16</v>
      </c>
      <c r="M1979" s="2"/>
      <c r="N1979" s="2"/>
      <c r="O1979" s="47">
        <f>ROUND(H1982,Rounding_decimals)</f>
        <v>0</v>
      </c>
      <c r="R1979" s="60"/>
      <c r="U1979" s="60"/>
    </row>
    <row r="1980" spans="1:23" s="5" customFormat="1" ht="12.75" customHeight="1" x14ac:dyDescent="0.4">
      <c r="B1980" s="18"/>
      <c r="C1980" s="17"/>
      <c r="D1980" s="42" t="s">
        <v>52</v>
      </c>
      <c r="F1980" s="43" t="s">
        <v>53</v>
      </c>
      <c r="G1980" s="17"/>
      <c r="H1980" s="17" t="s">
        <v>54</v>
      </c>
      <c r="I1980" s="17"/>
      <c r="J1980" s="43" t="s">
        <v>55</v>
      </c>
      <c r="K1980" s="44"/>
      <c r="L1980" s="2"/>
      <c r="M1980" s="2"/>
      <c r="N1980" s="2"/>
      <c r="O1980" s="48"/>
      <c r="R1980" s="61"/>
      <c r="U1980" s="61"/>
    </row>
    <row r="1981" spans="1:23" ht="12.75" customHeight="1" x14ac:dyDescent="0.4">
      <c r="L1981" s="2" t="s">
        <v>17</v>
      </c>
      <c r="M1981" s="2"/>
      <c r="N1981" s="2"/>
      <c r="O1981" s="47">
        <f>IF(O1971=0,0,O1971/(N1971-O1977))</f>
        <v>0</v>
      </c>
    </row>
    <row r="1982" spans="1:23" ht="12.75" customHeight="1" x14ac:dyDescent="0.4">
      <c r="B1982" s="2"/>
      <c r="C1982" s="3" t="s">
        <v>56</v>
      </c>
      <c r="H1982" s="47">
        <f t="shared" ref="H1982" si="540">IFERROR(IF(F1979+J1979=0,0,(F1979+J1979)/(D1979+H1979)),0)</f>
        <v>0</v>
      </c>
      <c r="L1982" s="2" t="s">
        <v>18</v>
      </c>
      <c r="M1982" s="2"/>
      <c r="N1982" s="2"/>
      <c r="O1982" s="2"/>
    </row>
    <row r="1983" spans="1:23" ht="12.75" customHeight="1" x14ac:dyDescent="0.4">
      <c r="L1983" s="2"/>
      <c r="M1983" s="2"/>
      <c r="N1983" s="2"/>
      <c r="O1983" s="2"/>
    </row>
    <row r="1984" spans="1:23" ht="12.75" customHeight="1" x14ac:dyDescent="0.4">
      <c r="L1984" s="2" t="s">
        <v>19</v>
      </c>
      <c r="M1984" s="2"/>
      <c r="N1984" s="2"/>
      <c r="O1984" s="63"/>
    </row>
    <row r="1985" spans="1:15" ht="12.75" customHeight="1" x14ac:dyDescent="0.4">
      <c r="A1985" s="19" t="s">
        <v>131</v>
      </c>
      <c r="L1985" s="2" t="s">
        <v>32</v>
      </c>
      <c r="M1985" s="2"/>
      <c r="N1985" s="2"/>
      <c r="O1985" s="24" t="str">
        <f>IF(AND(O1981&lt;O1979,O1984&gt;500),"Proceed","Stop")</f>
        <v>Stop</v>
      </c>
    </row>
    <row r="1986" spans="1:15" ht="12.75" customHeight="1" x14ac:dyDescent="0.4">
      <c r="A1986" s="19" t="s">
        <v>71</v>
      </c>
      <c r="L1986" s="2"/>
      <c r="M1986" s="2"/>
      <c r="N1986" s="2"/>
      <c r="O1986" s="2"/>
    </row>
    <row r="1987" spans="1:15" ht="12.75" customHeight="1" x14ac:dyDescent="0.4">
      <c r="A1987" s="19" t="s">
        <v>85</v>
      </c>
      <c r="L1987" s="2" t="s">
        <v>20</v>
      </c>
      <c r="M1987" s="2"/>
      <c r="N1987" s="2"/>
      <c r="O1987" s="45" t="str">
        <f>IF(O1985="Proceed",IF(O1984&gt;9999,0,IF(O1984&gt;4999,0.05,IF(O1984&gt;2499,0.075,IF(O1984&gt;999,0.1,IF(NOT(O1984&lt;500),0.15,"N/A"))))),"N/A")</f>
        <v>N/A</v>
      </c>
    </row>
    <row r="1988" spans="1:15" ht="12.75" customHeight="1" x14ac:dyDescent="0.4">
      <c r="A1988" s="2" t="s">
        <v>40</v>
      </c>
      <c r="L1988" s="2"/>
      <c r="M1988" s="2"/>
      <c r="N1988" s="2"/>
      <c r="O1988" s="2"/>
    </row>
    <row r="1989" spans="1:15" ht="12.75" customHeight="1" x14ac:dyDescent="0.4">
      <c r="A1989" s="19" t="s">
        <v>86</v>
      </c>
      <c r="L1989" s="2" t="s">
        <v>33</v>
      </c>
      <c r="M1989" s="2"/>
      <c r="N1989" s="2"/>
      <c r="O1989" s="27" t="str">
        <f>IFERROR(ROUND(O1981+O1987,Rounding_decimals), "N/A")</f>
        <v>N/A</v>
      </c>
    </row>
    <row r="1990" spans="1:15" ht="12.75" customHeight="1" x14ac:dyDescent="0.4">
      <c r="A1990" s="19" t="s">
        <v>87</v>
      </c>
      <c r="L1990" s="2" t="s">
        <v>34</v>
      </c>
      <c r="M1990" s="2"/>
      <c r="N1990" s="2"/>
      <c r="O1990" s="2"/>
    </row>
    <row r="1991" spans="1:15" ht="12.75" customHeight="1" x14ac:dyDescent="0.4">
      <c r="A1991" s="2" t="s">
        <v>41</v>
      </c>
      <c r="K1991" s="20"/>
      <c r="L1991" s="2" t="s">
        <v>21</v>
      </c>
      <c r="M1991" s="2"/>
      <c r="N1991" s="2"/>
      <c r="O1991" s="2" t="str">
        <f t="shared" ref="O1991" si="541">IF(O1989&lt;O1979,"Proceed","Stop")</f>
        <v>Stop</v>
      </c>
    </row>
    <row r="1992" spans="1:15" ht="12.75" customHeight="1" x14ac:dyDescent="0.4">
      <c r="A1992" s="19" t="s">
        <v>88</v>
      </c>
      <c r="K1992" s="21"/>
      <c r="L1992" s="2"/>
      <c r="M1992" s="2"/>
      <c r="N1992" s="2"/>
      <c r="O1992" s="2"/>
    </row>
    <row r="1993" spans="1:15" ht="12.75" customHeight="1" x14ac:dyDescent="0.4">
      <c r="A1993" s="2" t="s">
        <v>134</v>
      </c>
      <c r="L1993" s="2" t="s">
        <v>22</v>
      </c>
      <c r="M1993" s="2"/>
      <c r="N1993" s="2"/>
      <c r="O1993" s="3" t="str">
        <f t="shared" ref="O1993" si="542">IF(O1991="Proceed",(N1971-O1977)*O1989,"N/A")</f>
        <v>N/A</v>
      </c>
    </row>
    <row r="1994" spans="1:15" ht="12.75" customHeight="1" x14ac:dyDescent="0.4">
      <c r="L1994" s="2" t="s">
        <v>23</v>
      </c>
      <c r="M1994" s="2"/>
      <c r="N1994" s="2"/>
      <c r="O1994" s="2"/>
    </row>
    <row r="1995" spans="1:15" ht="12.75" customHeight="1" x14ac:dyDescent="0.4">
      <c r="L1995" s="2"/>
      <c r="M1995" s="2"/>
      <c r="N1995" s="2"/>
      <c r="O1995" s="2"/>
    </row>
    <row r="1996" spans="1:15" ht="12.75" customHeight="1" x14ac:dyDescent="0.4">
      <c r="L1996" s="2" t="s">
        <v>24</v>
      </c>
      <c r="M1996" s="2"/>
      <c r="N1996" s="2"/>
      <c r="O1996" s="3">
        <f>IFERROR((N1971-O1977)-(O1993/O1979),0)</f>
        <v>0</v>
      </c>
    </row>
    <row r="1997" spans="1:15" ht="12.75" customHeight="1" x14ac:dyDescent="0.4">
      <c r="L1997" s="2" t="s">
        <v>25</v>
      </c>
      <c r="M1997" s="2"/>
      <c r="N1997" s="2"/>
      <c r="O1997" s="2"/>
    </row>
    <row r="1998" spans="1:15" ht="12.75" customHeight="1" x14ac:dyDescent="0.4">
      <c r="L1998" s="2"/>
      <c r="M1998" s="2"/>
      <c r="N1998" s="2"/>
      <c r="O1998" s="2"/>
    </row>
    <row r="1999" spans="1:15" ht="12.75" customHeight="1" x14ac:dyDescent="0.4">
      <c r="L1999" s="2" t="s">
        <v>120</v>
      </c>
      <c r="M1999" s="2"/>
      <c r="N1999" s="2"/>
      <c r="O1999" s="2"/>
    </row>
    <row r="2000" spans="1:15" ht="12.75" customHeight="1" x14ac:dyDescent="0.4">
      <c r="L2000" s="2" t="s">
        <v>121</v>
      </c>
      <c r="M2000" s="2"/>
      <c r="N2000" s="2"/>
      <c r="O2000" s="2"/>
    </row>
    <row r="2001" spans="12:15" ht="12.75" customHeight="1" x14ac:dyDescent="0.4">
      <c r="L2001" s="2"/>
      <c r="M2001" s="2"/>
      <c r="N2001" s="2"/>
      <c r="O2001" s="2"/>
    </row>
    <row r="2002" spans="12:15" ht="12.75" customHeight="1" x14ac:dyDescent="0.4">
      <c r="L2002" s="2"/>
      <c r="O2002" s="2"/>
    </row>
    <row r="2003" spans="12:15" ht="12.75" customHeight="1" x14ac:dyDescent="0.4">
      <c r="L2003" s="2"/>
      <c r="M2003" s="2" t="s">
        <v>26</v>
      </c>
      <c r="N2003" s="2"/>
      <c r="O2003" s="2"/>
    </row>
    <row r="2004" spans="12:15" ht="12.75" customHeight="1" x14ac:dyDescent="0.4">
      <c r="L2004" s="2"/>
      <c r="M2004" s="2"/>
      <c r="N2004" s="2"/>
      <c r="O2004" s="2"/>
    </row>
    <row r="2005" spans="12:15" ht="12.75" customHeight="1" x14ac:dyDescent="0.4">
      <c r="L2005" s="2"/>
      <c r="M2005" s="25" t="s">
        <v>4</v>
      </c>
      <c r="N2005" s="26" t="s">
        <v>8</v>
      </c>
      <c r="O2005" s="2"/>
    </row>
    <row r="2006" spans="12:15" ht="12.75" customHeight="1" x14ac:dyDescent="0.4">
      <c r="L2006" s="2"/>
      <c r="M2006" s="25"/>
      <c r="N2006" s="26"/>
      <c r="O2006" s="2"/>
    </row>
    <row r="2007" spans="12:15" ht="12.75" customHeight="1" x14ac:dyDescent="0.4">
      <c r="L2007" s="2"/>
      <c r="M2007" s="2" t="s">
        <v>36</v>
      </c>
      <c r="N2007" s="27">
        <v>0</v>
      </c>
      <c r="O2007" s="2"/>
    </row>
    <row r="2008" spans="12:15" ht="12.75" customHeight="1" x14ac:dyDescent="0.4">
      <c r="L2008" s="2"/>
      <c r="M2008" s="2" t="s">
        <v>37</v>
      </c>
      <c r="N2008" s="27">
        <v>0.05</v>
      </c>
      <c r="O2008" s="2"/>
    </row>
    <row r="2009" spans="12:15" ht="12.75" customHeight="1" x14ac:dyDescent="0.4">
      <c r="L2009" s="2"/>
      <c r="M2009" s="2" t="s">
        <v>38</v>
      </c>
      <c r="N2009" s="27">
        <v>7.4999999999999997E-2</v>
      </c>
      <c r="O2009" s="2"/>
    </row>
    <row r="2010" spans="12:15" ht="12.75" customHeight="1" x14ac:dyDescent="0.4">
      <c r="L2010" s="2"/>
      <c r="M2010" s="2" t="s">
        <v>39</v>
      </c>
      <c r="N2010" s="27">
        <v>0.1</v>
      </c>
      <c r="O2010" s="2"/>
    </row>
    <row r="2011" spans="12:15" ht="12.75" customHeight="1" x14ac:dyDescent="0.4">
      <c r="L2011" s="2"/>
      <c r="M2011" s="2" t="s">
        <v>5</v>
      </c>
      <c r="N2011" s="27">
        <v>0.15</v>
      </c>
      <c r="O2011" s="2"/>
    </row>
    <row r="2012" spans="12:15" ht="12.75" customHeight="1" x14ac:dyDescent="0.4">
      <c r="L2012" s="2"/>
      <c r="M2012" s="2" t="s">
        <v>35</v>
      </c>
      <c r="N2012" s="27" t="s">
        <v>27</v>
      </c>
      <c r="O2012" s="2"/>
    </row>
    <row r="2013" spans="12:15" ht="12.75" customHeight="1" x14ac:dyDescent="0.4">
      <c r="L2013" s="2"/>
      <c r="M2013" s="2"/>
      <c r="N2013" s="2"/>
      <c r="O2013" s="2"/>
    </row>
    <row r="2014" spans="12:15" ht="12.75" customHeight="1" x14ac:dyDescent="0.4">
      <c r="M2014" s="2"/>
      <c r="N2014" s="2"/>
      <c r="O2014" s="2"/>
    </row>
    <row r="2015" spans="12:15" ht="12.75" customHeight="1" x14ac:dyDescent="0.4">
      <c r="L2015" s="19" t="s">
        <v>131</v>
      </c>
      <c r="M2015" s="2"/>
      <c r="N2015" s="2"/>
      <c r="O2015" s="2"/>
    </row>
    <row r="2016" spans="12:15" ht="12.75" customHeight="1" x14ac:dyDescent="0.4">
      <c r="L2016" s="19" t="s">
        <v>75</v>
      </c>
      <c r="M2016" s="2"/>
      <c r="N2016" s="2"/>
      <c r="O2016" s="2"/>
    </row>
    <row r="2017" spans="1:21" ht="12.75" customHeight="1" x14ac:dyDescent="0.4">
      <c r="L2017" s="19" t="s">
        <v>76</v>
      </c>
      <c r="M2017" s="2"/>
      <c r="N2017" s="2"/>
      <c r="O2017" s="2"/>
    </row>
    <row r="2018" spans="1:21" ht="12.75" customHeight="1" x14ac:dyDescent="0.4">
      <c r="L2018" s="2" t="s">
        <v>77</v>
      </c>
      <c r="M2018" s="2"/>
      <c r="N2018" s="2"/>
      <c r="O2018" s="2"/>
    </row>
    <row r="2019" spans="1:21" ht="12.75" customHeight="1" x14ac:dyDescent="0.4">
      <c r="L2019" s="2" t="s">
        <v>78</v>
      </c>
      <c r="M2019" s="2"/>
      <c r="N2019" s="2"/>
      <c r="O2019" s="20"/>
    </row>
    <row r="2020" spans="1:21" ht="12.75" customHeight="1" x14ac:dyDescent="0.4">
      <c r="L2020" s="2" t="s">
        <v>79</v>
      </c>
      <c r="M2020" s="2"/>
      <c r="N2020" s="2"/>
      <c r="O2020" s="21"/>
    </row>
    <row r="2021" spans="1:21" ht="12.75" customHeight="1" x14ac:dyDescent="0.4">
      <c r="L2021" s="2" t="s">
        <v>80</v>
      </c>
      <c r="M2021" s="2"/>
      <c r="N2021" s="2"/>
      <c r="O2021" s="2"/>
    </row>
    <row r="2022" spans="1:21" ht="12.75" customHeight="1" x14ac:dyDescent="0.4">
      <c r="L2022" s="2"/>
      <c r="M2022" s="2"/>
      <c r="N2022" s="2"/>
      <c r="O2022" s="2"/>
    </row>
    <row r="2023" spans="1:21" ht="12.75" customHeight="1" x14ac:dyDescent="0.4">
      <c r="L2023" s="2"/>
      <c r="M2023" s="2"/>
      <c r="N2023" s="2"/>
      <c r="O2023" s="2"/>
    </row>
    <row r="2024" spans="1:21" ht="12.75" customHeight="1" x14ac:dyDescent="0.4">
      <c r="L2024" s="2"/>
      <c r="M2024" s="2"/>
      <c r="N2024" s="2"/>
      <c r="O2024" s="2"/>
    </row>
    <row r="2025" spans="1:21" s="66" customFormat="1" ht="12.75" customHeight="1" x14ac:dyDescent="0.3">
      <c r="A2025" s="69" t="s">
        <v>137</v>
      </c>
      <c r="B2025" s="70"/>
      <c r="C2025" s="67"/>
      <c r="D2025" s="71"/>
      <c r="F2025" s="72"/>
      <c r="G2025" s="67"/>
      <c r="H2025" s="67"/>
      <c r="I2025" s="67"/>
      <c r="J2025" s="72"/>
      <c r="K2025" s="68"/>
      <c r="L2025" s="69" t="s">
        <v>137</v>
      </c>
      <c r="R2025" s="73"/>
      <c r="U2025" s="73"/>
    </row>
    <row r="2026" spans="1:21" ht="12.75" customHeight="1" x14ac:dyDescent="0.4">
      <c r="A2026" s="2" t="s">
        <v>65</v>
      </c>
      <c r="L2026" s="2" t="s">
        <v>65</v>
      </c>
      <c r="M2026" s="2"/>
      <c r="N2026" s="2"/>
      <c r="O2026" s="2"/>
    </row>
    <row r="2027" spans="1:21" ht="12.75" customHeight="1" x14ac:dyDescent="0.4">
      <c r="A2027" s="1" t="s">
        <v>67</v>
      </c>
      <c r="L2027" s="1" t="s">
        <v>68</v>
      </c>
      <c r="M2027" s="2"/>
      <c r="N2027" s="2"/>
      <c r="O2027" s="2"/>
    </row>
    <row r="2028" spans="1:21" ht="12.75" customHeight="1" x14ac:dyDescent="0.4">
      <c r="A2028" s="1" t="str">
        <f>Summary!A2045&amp;" "&amp;Summary!B2045</f>
        <v xml:space="preserve"> </v>
      </c>
      <c r="L2028" s="1" t="str">
        <f>Summary!A2045&amp;" "&amp;Summary!B2045</f>
        <v xml:space="preserve"> </v>
      </c>
      <c r="M2028" s="2"/>
      <c r="N2028" s="2"/>
      <c r="O2028" s="2"/>
    </row>
    <row r="2029" spans="1:21" ht="12.75" customHeight="1" x14ac:dyDescent="0.4">
      <c r="L2029" s="2"/>
      <c r="M2029" s="2"/>
      <c r="N2029" s="2"/>
      <c r="O2029" s="2"/>
    </row>
    <row r="2030" spans="1:21" ht="12.75" customHeight="1" x14ac:dyDescent="0.4">
      <c r="L2030" s="2"/>
      <c r="M2030" s="2"/>
      <c r="N2030" s="2"/>
      <c r="O2030" s="2"/>
    </row>
    <row r="2031" spans="1:21" ht="12.75" customHeight="1" x14ac:dyDescent="0.4">
      <c r="A2031" s="6" t="s">
        <v>11</v>
      </c>
      <c r="B2031" s="14">
        <f>Summary!$B$6</f>
        <v>0</v>
      </c>
      <c r="C2031" s="2"/>
      <c r="E2031" s="6"/>
      <c r="F2031" s="2"/>
      <c r="L2031" s="6" t="s">
        <v>11</v>
      </c>
      <c r="M2031" s="14">
        <f>Summary!$B$6</f>
        <v>0</v>
      </c>
      <c r="N2031" s="5"/>
      <c r="O2031" s="5"/>
    </row>
    <row r="2032" spans="1:21" ht="12.75" customHeight="1" x14ac:dyDescent="0.4">
      <c r="A2032" s="6" t="s">
        <v>6</v>
      </c>
      <c r="B2032" s="22">
        <f>Summary!$B$7</f>
        <v>0</v>
      </c>
      <c r="C2032" s="2"/>
      <c r="E2032" s="6"/>
      <c r="F2032" s="4"/>
      <c r="I2032" s="6"/>
      <c r="K2032" s="7"/>
      <c r="L2032" s="6" t="s">
        <v>6</v>
      </c>
      <c r="M2032" s="22">
        <f>Summary!$B$7</f>
        <v>0</v>
      </c>
      <c r="N2032" s="5"/>
      <c r="O2032" s="5"/>
    </row>
    <row r="2033" spans="1:23" ht="12.75" customHeight="1" x14ac:dyDescent="0.4">
      <c r="A2033" s="2" t="s">
        <v>69</v>
      </c>
      <c r="B2033" s="62" t="s">
        <v>125</v>
      </c>
      <c r="C2033" s="2"/>
      <c r="F2033" s="3"/>
      <c r="I2033" s="6"/>
      <c r="L2033" s="2" t="s">
        <v>69</v>
      </c>
      <c r="M2033" s="4" t="str">
        <f>Refunds!B2033</f>
        <v>N/A</v>
      </c>
      <c r="N2033" s="5"/>
      <c r="O2033" s="5"/>
    </row>
    <row r="2034" spans="1:23" ht="12.75" customHeight="1" x14ac:dyDescent="0.4">
      <c r="A2034" s="6" t="s">
        <v>70</v>
      </c>
      <c r="B2034" s="62" t="s">
        <v>125</v>
      </c>
      <c r="C2034" s="2"/>
      <c r="F2034" s="3"/>
      <c r="G2034" s="2"/>
      <c r="H2034" s="2"/>
      <c r="I2034" s="7"/>
      <c r="J2034" s="7"/>
      <c r="K2034" s="7"/>
      <c r="L2034" s="6" t="s">
        <v>70</v>
      </c>
      <c r="M2034" s="22" t="str">
        <f>Refunds!B2034</f>
        <v>N/A</v>
      </c>
      <c r="N2034" s="5"/>
      <c r="O2034" s="5"/>
    </row>
    <row r="2035" spans="1:23" ht="12.75" customHeight="1" x14ac:dyDescent="0.4">
      <c r="A2035" s="2" t="s">
        <v>148</v>
      </c>
      <c r="B2035" s="62"/>
      <c r="J2035" s="4"/>
      <c r="L2035" s="6" t="s">
        <v>148</v>
      </c>
      <c r="M2035" s="22">
        <f>B2035</f>
        <v>0</v>
      </c>
      <c r="N2035" s="5"/>
      <c r="O2035" s="5"/>
    </row>
    <row r="2036" spans="1:23" ht="12.75" customHeight="1" x14ac:dyDescent="0.4">
      <c r="J2036" s="4"/>
      <c r="L2036" s="2"/>
      <c r="M2036" s="2"/>
      <c r="N2036" s="2"/>
      <c r="O2036" s="2"/>
    </row>
    <row r="2037" spans="1:23" s="23" customFormat="1" ht="52.5" x14ac:dyDescent="0.4">
      <c r="A2037" s="23" t="s">
        <v>81</v>
      </c>
      <c r="B2037" s="29" t="s">
        <v>82</v>
      </c>
      <c r="C2037" s="30" t="s">
        <v>44</v>
      </c>
      <c r="D2037" s="31" t="s">
        <v>48</v>
      </c>
      <c r="E2037" s="23" t="s">
        <v>45</v>
      </c>
      <c r="F2037" s="32" t="s">
        <v>49</v>
      </c>
      <c r="G2037" s="30" t="s">
        <v>46</v>
      </c>
      <c r="H2037" s="30" t="s">
        <v>50</v>
      </c>
      <c r="I2037" s="30" t="s">
        <v>47</v>
      </c>
      <c r="J2037" s="32" t="s">
        <v>51</v>
      </c>
      <c r="K2037" s="33" t="s">
        <v>83</v>
      </c>
      <c r="L2037" s="5"/>
      <c r="M2037" s="5"/>
      <c r="N2037" s="23" t="s">
        <v>72</v>
      </c>
      <c r="O2037" s="23" t="s">
        <v>73</v>
      </c>
      <c r="P2037" s="56" t="s">
        <v>57</v>
      </c>
      <c r="Q2037" s="56" t="s">
        <v>58</v>
      </c>
      <c r="R2037" s="57" t="s">
        <v>59</v>
      </c>
      <c r="S2037" s="56" t="s">
        <v>60</v>
      </c>
      <c r="T2037" s="56" t="s">
        <v>61</v>
      </c>
      <c r="U2037" s="57" t="s">
        <v>62</v>
      </c>
      <c r="V2037" s="23" t="s">
        <v>126</v>
      </c>
    </row>
    <row r="2038" spans="1:23" s="26" customFormat="1" ht="12.75" customHeight="1" x14ac:dyDescent="0.4">
      <c r="B2038" s="34"/>
      <c r="C2038" s="35"/>
      <c r="D2038" s="36"/>
      <c r="F2038" s="37"/>
      <c r="G2038" s="35"/>
      <c r="H2038" s="35"/>
      <c r="I2038" s="35"/>
      <c r="J2038" s="37"/>
      <c r="K2038" s="38"/>
      <c r="L2038" s="2"/>
      <c r="M2038" s="2"/>
      <c r="N2038" s="2"/>
      <c r="O2038" s="2"/>
      <c r="R2038" s="58"/>
      <c r="U2038" s="58"/>
    </row>
    <row r="2039" spans="1:23" ht="12.75" customHeight="1" x14ac:dyDescent="0.4">
      <c r="A2039" s="2">
        <v>1</v>
      </c>
      <c r="B2039" s="63"/>
      <c r="C2039" s="4">
        <v>2.77</v>
      </c>
      <c r="D2039" s="3">
        <f t="shared" ref="D2039:D2053" si="543">B2039*C2039</f>
        <v>0</v>
      </c>
      <c r="E2039" s="51" t="str">
        <f t="shared" ref="E2039:E2053" si="544">IF(OR(V2039="Individual",V2039="Individual Select",V2039="Group Mass-Marketed",V2039="Group Select Mass-Marketed"),P2039,IF(OR(V2039="Group",V2039="Group Select"),S2039,"N/A"))</f>
        <v>N/A</v>
      </c>
      <c r="F2039" s="18" t="str">
        <f t="shared" ref="F2039:F2053" si="545">IFERROR(D2039*E2039,"N/A")</f>
        <v>N/A</v>
      </c>
      <c r="G2039" s="4">
        <v>0</v>
      </c>
      <c r="H2039" s="39">
        <f t="shared" ref="H2039:H2053" si="546">B2039*G2039</f>
        <v>0</v>
      </c>
      <c r="I2039" s="52" t="str">
        <f t="shared" ref="I2039:I2053" si="547">IF(OR(V2039="Individual",V2039="Individual Select",V2039="Group Mass-Marketed",V2039="Group Select Mass-Marketed"),Q2039,IF(OR(V2039="Group",V2039="Group Select"),T2039,"N/A"))</f>
        <v>N/A</v>
      </c>
      <c r="J2039" s="18" t="str">
        <f t="shared" ref="J2039:J2053" si="548">IFERROR(H2039*I2039, "N/A")</f>
        <v>N/A</v>
      </c>
      <c r="K2039" s="53" t="str">
        <f t="shared" ref="K2039:K2053" si="549">IF(OR(V2039="Individual",V2039="Individual Select",V2039="Group Mass-Marketed",V2039="Group Select Mass-Marketed"),R2039,IF(OR(V2039="Group",V2039="Group Select"),U2039,"N/A"))</f>
        <v>N/A</v>
      </c>
      <c r="L2039" s="2" t="s">
        <v>12</v>
      </c>
      <c r="M2039" s="2"/>
      <c r="N2039" s="2"/>
      <c r="O2039" s="2"/>
      <c r="P2039" s="59">
        <v>0.442</v>
      </c>
      <c r="Q2039" s="59">
        <v>0</v>
      </c>
      <c r="R2039" s="55">
        <v>0.4</v>
      </c>
      <c r="S2039" s="59">
        <v>0.50700000000000001</v>
      </c>
      <c r="T2039" s="59">
        <v>0</v>
      </c>
      <c r="U2039" s="55">
        <v>0.46</v>
      </c>
      <c r="V2039" s="4" t="str">
        <f t="shared" ref="V2039" si="550">B2033</f>
        <v>N/A</v>
      </c>
      <c r="W2039" s="4"/>
    </row>
    <row r="2040" spans="1:23" ht="12.75" customHeight="1" x14ac:dyDescent="0.4">
      <c r="A2040" s="2">
        <f t="shared" ref="A2040:A2052" si="551">A2039+1</f>
        <v>2</v>
      </c>
      <c r="B2040" s="63"/>
      <c r="C2040" s="4">
        <v>4.1749999999999998</v>
      </c>
      <c r="D2040" s="3">
        <f t="shared" si="543"/>
        <v>0</v>
      </c>
      <c r="E2040" s="51" t="str">
        <f t="shared" si="544"/>
        <v>N/A</v>
      </c>
      <c r="F2040" s="18" t="str">
        <f t="shared" si="545"/>
        <v>N/A</v>
      </c>
      <c r="G2040" s="4">
        <v>0</v>
      </c>
      <c r="H2040" s="39">
        <f t="shared" si="546"/>
        <v>0</v>
      </c>
      <c r="I2040" s="52" t="str">
        <f t="shared" si="547"/>
        <v>N/A</v>
      </c>
      <c r="J2040" s="18" t="str">
        <f t="shared" si="548"/>
        <v>N/A</v>
      </c>
      <c r="K2040" s="53" t="str">
        <f t="shared" si="549"/>
        <v>N/A</v>
      </c>
      <c r="L2040" s="2" t="s">
        <v>28</v>
      </c>
      <c r="M2040" s="2"/>
      <c r="N2040" s="63"/>
      <c r="O2040" s="63"/>
      <c r="P2040" s="59">
        <v>0.49299999999999999</v>
      </c>
      <c r="Q2040" s="59">
        <v>0</v>
      </c>
      <c r="R2040" s="55">
        <v>0.55000000000000004</v>
      </c>
      <c r="S2040" s="59">
        <v>0.56699999999999995</v>
      </c>
      <c r="T2040" s="59">
        <v>0</v>
      </c>
      <c r="U2040" s="55">
        <v>0.63</v>
      </c>
      <c r="V2040" s="4" t="str">
        <f t="shared" ref="V2040:V2053" si="552">V2039</f>
        <v>N/A</v>
      </c>
      <c r="W2040" s="4"/>
    </row>
    <row r="2041" spans="1:23" ht="12.75" customHeight="1" x14ac:dyDescent="0.4">
      <c r="A2041" s="2">
        <f t="shared" si="551"/>
        <v>3</v>
      </c>
      <c r="B2041" s="63"/>
      <c r="C2041" s="4">
        <v>4.1749999999999998</v>
      </c>
      <c r="D2041" s="3">
        <f t="shared" si="543"/>
        <v>0</v>
      </c>
      <c r="E2041" s="51" t="str">
        <f t="shared" si="544"/>
        <v>N/A</v>
      </c>
      <c r="F2041" s="18" t="str">
        <f t="shared" si="545"/>
        <v>N/A</v>
      </c>
      <c r="G2041" s="4">
        <v>1.194</v>
      </c>
      <c r="H2041" s="39">
        <f t="shared" si="546"/>
        <v>0</v>
      </c>
      <c r="I2041" s="52" t="str">
        <f t="shared" si="547"/>
        <v>N/A</v>
      </c>
      <c r="J2041" s="18" t="str">
        <f t="shared" si="548"/>
        <v>N/A</v>
      </c>
      <c r="K2041" s="53" t="str">
        <f t="shared" si="549"/>
        <v>N/A</v>
      </c>
      <c r="L2041" s="2" t="s">
        <v>74</v>
      </c>
      <c r="M2041" s="2"/>
      <c r="N2041" s="63"/>
      <c r="O2041" s="63"/>
      <c r="P2041" s="59">
        <v>0.49299999999999999</v>
      </c>
      <c r="Q2041" s="59">
        <v>0.65900000000000003</v>
      </c>
      <c r="R2041" s="55">
        <v>0.65</v>
      </c>
      <c r="S2041" s="59">
        <v>0.56699999999999995</v>
      </c>
      <c r="T2041" s="59">
        <v>0.75900000000000001</v>
      </c>
      <c r="U2041" s="55">
        <v>0.75</v>
      </c>
      <c r="V2041" s="4" t="str">
        <f t="shared" si="552"/>
        <v>N/A</v>
      </c>
      <c r="W2041" s="4"/>
    </row>
    <row r="2042" spans="1:23" ht="12.75" customHeight="1" x14ac:dyDescent="0.4">
      <c r="A2042" s="2">
        <f t="shared" si="551"/>
        <v>4</v>
      </c>
      <c r="B2042" s="63"/>
      <c r="C2042" s="4">
        <v>4.1749999999999998</v>
      </c>
      <c r="D2042" s="3">
        <f t="shared" si="543"/>
        <v>0</v>
      </c>
      <c r="E2042" s="51" t="str">
        <f t="shared" si="544"/>
        <v>N/A</v>
      </c>
      <c r="F2042" s="18" t="str">
        <f t="shared" si="545"/>
        <v>N/A</v>
      </c>
      <c r="G2042" s="4">
        <v>2.2450000000000001</v>
      </c>
      <c r="H2042" s="39">
        <f t="shared" si="546"/>
        <v>0</v>
      </c>
      <c r="I2042" s="52" t="str">
        <f t="shared" si="547"/>
        <v>N/A</v>
      </c>
      <c r="J2042" s="18" t="str">
        <f t="shared" si="548"/>
        <v>N/A</v>
      </c>
      <c r="K2042" s="53" t="str">
        <f t="shared" si="549"/>
        <v>N/A</v>
      </c>
      <c r="L2042" s="2" t="s">
        <v>31</v>
      </c>
      <c r="M2042" s="2"/>
      <c r="N2042" s="3">
        <f t="shared" ref="N2042:O2042" si="553">N2040-N2041</f>
        <v>0</v>
      </c>
      <c r="O2042" s="3">
        <f t="shared" si="553"/>
        <v>0</v>
      </c>
      <c r="P2042" s="59">
        <v>0.49299999999999999</v>
      </c>
      <c r="Q2042" s="59">
        <v>0.66900000000000004</v>
      </c>
      <c r="R2042" s="55">
        <v>0.67</v>
      </c>
      <c r="S2042" s="59">
        <v>0.56699999999999995</v>
      </c>
      <c r="T2042" s="59">
        <v>0.77100000000000002</v>
      </c>
      <c r="U2042" s="55">
        <v>0.77</v>
      </c>
      <c r="V2042" s="4" t="str">
        <f t="shared" si="552"/>
        <v>N/A</v>
      </c>
      <c r="W2042" s="4"/>
    </row>
    <row r="2043" spans="1:23" ht="12.75" customHeight="1" x14ac:dyDescent="0.4">
      <c r="A2043" s="2">
        <f t="shared" si="551"/>
        <v>5</v>
      </c>
      <c r="B2043" s="63"/>
      <c r="C2043" s="4">
        <v>4.1749999999999998</v>
      </c>
      <c r="D2043" s="3">
        <f t="shared" si="543"/>
        <v>0</v>
      </c>
      <c r="E2043" s="51" t="str">
        <f t="shared" si="544"/>
        <v>N/A</v>
      </c>
      <c r="F2043" s="18" t="str">
        <f t="shared" si="545"/>
        <v>N/A</v>
      </c>
      <c r="G2043" s="4">
        <v>3.17</v>
      </c>
      <c r="H2043" s="39">
        <f t="shared" si="546"/>
        <v>0</v>
      </c>
      <c r="I2043" s="52" t="str">
        <f t="shared" si="547"/>
        <v>N/A</v>
      </c>
      <c r="J2043" s="18" t="str">
        <f t="shared" si="548"/>
        <v>N/A</v>
      </c>
      <c r="K2043" s="53" t="str">
        <f t="shared" si="549"/>
        <v>N/A</v>
      </c>
      <c r="L2043" s="2"/>
      <c r="M2043" s="2"/>
      <c r="N2043" s="3"/>
      <c r="O2043" s="3"/>
      <c r="P2043" s="59">
        <v>0.49299999999999999</v>
      </c>
      <c r="Q2043" s="59">
        <v>0.67800000000000005</v>
      </c>
      <c r="R2043" s="55">
        <v>0.69</v>
      </c>
      <c r="S2043" s="59">
        <v>0.56699999999999995</v>
      </c>
      <c r="T2043" s="59">
        <v>0.78200000000000003</v>
      </c>
      <c r="U2043" s="55">
        <v>0.8</v>
      </c>
      <c r="V2043" s="4" t="str">
        <f t="shared" si="552"/>
        <v>N/A</v>
      </c>
      <c r="W2043" s="4"/>
    </row>
    <row r="2044" spans="1:23" ht="12.75" customHeight="1" x14ac:dyDescent="0.4">
      <c r="A2044" s="2">
        <f t="shared" si="551"/>
        <v>6</v>
      </c>
      <c r="B2044" s="63"/>
      <c r="C2044" s="4">
        <v>4.1749999999999998</v>
      </c>
      <c r="D2044" s="3">
        <f t="shared" si="543"/>
        <v>0</v>
      </c>
      <c r="E2044" s="51" t="str">
        <f t="shared" si="544"/>
        <v>N/A</v>
      </c>
      <c r="F2044" s="18" t="str">
        <f t="shared" si="545"/>
        <v>N/A</v>
      </c>
      <c r="G2044" s="4">
        <v>3.9980000000000002</v>
      </c>
      <c r="H2044" s="39">
        <f t="shared" si="546"/>
        <v>0</v>
      </c>
      <c r="I2044" s="52" t="str">
        <f t="shared" si="547"/>
        <v>N/A</v>
      </c>
      <c r="J2044" s="18" t="str">
        <f t="shared" si="548"/>
        <v>N/A</v>
      </c>
      <c r="K2044" s="53" t="str">
        <f t="shared" si="549"/>
        <v>N/A</v>
      </c>
      <c r="L2044" s="2" t="s">
        <v>30</v>
      </c>
      <c r="M2044" s="2"/>
      <c r="N2044" s="63"/>
      <c r="O2044" s="63"/>
      <c r="P2044" s="59">
        <v>0.49299999999999999</v>
      </c>
      <c r="Q2044" s="59">
        <v>0.68600000000000005</v>
      </c>
      <c r="R2044" s="55">
        <v>0.71</v>
      </c>
      <c r="S2044" s="59">
        <v>0.56699999999999995</v>
      </c>
      <c r="T2044" s="59">
        <v>0.79200000000000004</v>
      </c>
      <c r="U2044" s="55">
        <v>0.82</v>
      </c>
      <c r="V2044" s="4" t="str">
        <f t="shared" si="552"/>
        <v>N/A</v>
      </c>
      <c r="W2044" s="4"/>
    </row>
    <row r="2045" spans="1:23" ht="12.75" customHeight="1" x14ac:dyDescent="0.4">
      <c r="A2045" s="2">
        <f t="shared" si="551"/>
        <v>7</v>
      </c>
      <c r="B2045" s="63"/>
      <c r="C2045" s="4">
        <v>4.1749999999999998</v>
      </c>
      <c r="D2045" s="3">
        <f t="shared" si="543"/>
        <v>0</v>
      </c>
      <c r="E2045" s="51" t="str">
        <f t="shared" si="544"/>
        <v>N/A</v>
      </c>
      <c r="F2045" s="18" t="str">
        <f t="shared" si="545"/>
        <v>N/A</v>
      </c>
      <c r="G2045" s="4">
        <v>4.7539999999999996</v>
      </c>
      <c r="H2045" s="39">
        <f t="shared" si="546"/>
        <v>0</v>
      </c>
      <c r="I2045" s="52" t="str">
        <f t="shared" si="547"/>
        <v>N/A</v>
      </c>
      <c r="J2045" s="18" t="str">
        <f t="shared" si="548"/>
        <v>N/A</v>
      </c>
      <c r="K2045" s="53" t="str">
        <f t="shared" si="549"/>
        <v>N/A</v>
      </c>
      <c r="L2045" s="2"/>
      <c r="M2045" s="2"/>
      <c r="N2045" s="3"/>
      <c r="O2045" s="3"/>
      <c r="P2045" s="59">
        <v>0.49299999999999999</v>
      </c>
      <c r="Q2045" s="59">
        <v>0.69499999999999995</v>
      </c>
      <c r="R2045" s="55">
        <v>0.73</v>
      </c>
      <c r="S2045" s="59">
        <v>0.56699999999999995</v>
      </c>
      <c r="T2045" s="59">
        <v>0.80200000000000005</v>
      </c>
      <c r="U2045" s="55">
        <v>0.84</v>
      </c>
      <c r="V2045" s="4" t="str">
        <f t="shared" si="552"/>
        <v>N/A</v>
      </c>
      <c r="W2045" s="4"/>
    </row>
    <row r="2046" spans="1:23" ht="12.75" customHeight="1" x14ac:dyDescent="0.4">
      <c r="A2046" s="2">
        <f t="shared" si="551"/>
        <v>8</v>
      </c>
      <c r="B2046" s="63"/>
      <c r="C2046" s="4">
        <v>4.1749999999999998</v>
      </c>
      <c r="D2046" s="3">
        <f t="shared" si="543"/>
        <v>0</v>
      </c>
      <c r="E2046" s="51" t="str">
        <f t="shared" si="544"/>
        <v>N/A</v>
      </c>
      <c r="F2046" s="18" t="str">
        <f t="shared" si="545"/>
        <v>N/A</v>
      </c>
      <c r="G2046" s="4">
        <v>5.4450000000000003</v>
      </c>
      <c r="H2046" s="39">
        <f t="shared" si="546"/>
        <v>0</v>
      </c>
      <c r="I2046" s="52" t="str">
        <f t="shared" si="547"/>
        <v>N/A</v>
      </c>
      <c r="J2046" s="18" t="str">
        <f t="shared" si="548"/>
        <v>N/A</v>
      </c>
      <c r="K2046" s="53" t="str">
        <f t="shared" si="549"/>
        <v>N/A</v>
      </c>
      <c r="L2046" s="2" t="s">
        <v>13</v>
      </c>
      <c r="M2046" s="2"/>
      <c r="N2046" s="3">
        <f t="shared" ref="N2046:O2046" si="554">N2042+N2044</f>
        <v>0</v>
      </c>
      <c r="O2046" s="3">
        <f t="shared" si="554"/>
        <v>0</v>
      </c>
      <c r="P2046" s="59">
        <v>0.49299999999999999</v>
      </c>
      <c r="Q2046" s="59">
        <v>0.70199999999999996</v>
      </c>
      <c r="R2046" s="55">
        <v>0.75</v>
      </c>
      <c r="S2046" s="59">
        <v>0.56699999999999995</v>
      </c>
      <c r="T2046" s="59">
        <v>0.81100000000000005</v>
      </c>
      <c r="U2046" s="55">
        <v>0.87</v>
      </c>
      <c r="V2046" s="4" t="str">
        <f t="shared" si="552"/>
        <v>N/A</v>
      </c>
      <c r="W2046" s="4"/>
    </row>
    <row r="2047" spans="1:23" ht="12.75" customHeight="1" x14ac:dyDescent="0.4">
      <c r="A2047" s="2">
        <f t="shared" si="551"/>
        <v>9</v>
      </c>
      <c r="B2047" s="63"/>
      <c r="C2047" s="4">
        <v>4.1749999999999998</v>
      </c>
      <c r="D2047" s="3">
        <f t="shared" si="543"/>
        <v>0</v>
      </c>
      <c r="E2047" s="51" t="str">
        <f t="shared" si="544"/>
        <v>N/A</v>
      </c>
      <c r="F2047" s="18" t="str">
        <f t="shared" si="545"/>
        <v>N/A</v>
      </c>
      <c r="G2047" s="4">
        <v>6.0750000000000002</v>
      </c>
      <c r="H2047" s="39">
        <f t="shared" si="546"/>
        <v>0</v>
      </c>
      <c r="I2047" s="52" t="str">
        <f t="shared" si="547"/>
        <v>N/A</v>
      </c>
      <c r="J2047" s="18" t="str">
        <f t="shared" si="548"/>
        <v>N/A</v>
      </c>
      <c r="K2047" s="53" t="str">
        <f t="shared" si="549"/>
        <v>N/A</v>
      </c>
      <c r="L2047" s="2"/>
      <c r="M2047" s="2"/>
      <c r="N2047" s="2"/>
      <c r="O2047" s="3"/>
      <c r="P2047" s="59">
        <v>0.49299999999999999</v>
      </c>
      <c r="Q2047" s="59">
        <v>0.70799999999999996</v>
      </c>
      <c r="R2047" s="55">
        <v>0.76</v>
      </c>
      <c r="S2047" s="59">
        <v>0.56699999999999995</v>
      </c>
      <c r="T2047" s="59">
        <v>0.81799999999999995</v>
      </c>
      <c r="U2047" s="55">
        <v>0.88</v>
      </c>
      <c r="V2047" s="4" t="str">
        <f t="shared" si="552"/>
        <v>N/A</v>
      </c>
      <c r="W2047" s="4"/>
    </row>
    <row r="2048" spans="1:23" ht="12.75" customHeight="1" x14ac:dyDescent="0.4">
      <c r="A2048" s="2">
        <f t="shared" si="551"/>
        <v>10</v>
      </c>
      <c r="B2048" s="63"/>
      <c r="C2048" s="4">
        <v>4.1749999999999998</v>
      </c>
      <c r="D2048" s="3">
        <f t="shared" si="543"/>
        <v>0</v>
      </c>
      <c r="E2048" s="51" t="str">
        <f t="shared" si="544"/>
        <v>N/A</v>
      </c>
      <c r="F2048" s="18" t="str">
        <f t="shared" si="545"/>
        <v>N/A</v>
      </c>
      <c r="G2048" s="4">
        <v>6.65</v>
      </c>
      <c r="H2048" s="39">
        <f t="shared" si="546"/>
        <v>0</v>
      </c>
      <c r="I2048" s="52" t="str">
        <f t="shared" si="547"/>
        <v>N/A</v>
      </c>
      <c r="J2048" s="18" t="str">
        <f t="shared" si="548"/>
        <v>N/A</v>
      </c>
      <c r="K2048" s="53" t="str">
        <f t="shared" si="549"/>
        <v>N/A</v>
      </c>
      <c r="L2048" s="2" t="s">
        <v>14</v>
      </c>
      <c r="M2048" s="2"/>
      <c r="N2048" s="2"/>
      <c r="O2048" s="63"/>
      <c r="P2048" s="59">
        <v>0.49299999999999999</v>
      </c>
      <c r="Q2048" s="59">
        <v>0.71299999999999997</v>
      </c>
      <c r="R2048" s="55">
        <v>0.76</v>
      </c>
      <c r="S2048" s="59">
        <v>0.56699999999999995</v>
      </c>
      <c r="T2048" s="59">
        <v>0.82399999999999995</v>
      </c>
      <c r="U2048" s="55">
        <v>0.88</v>
      </c>
      <c r="V2048" s="4" t="str">
        <f t="shared" si="552"/>
        <v>N/A</v>
      </c>
      <c r="W2048" s="4"/>
    </row>
    <row r="2049" spans="1:23" ht="12.75" customHeight="1" x14ac:dyDescent="0.4">
      <c r="A2049" s="2">
        <f t="shared" si="551"/>
        <v>11</v>
      </c>
      <c r="B2049" s="63"/>
      <c r="C2049" s="4">
        <v>4.1749999999999998</v>
      </c>
      <c r="D2049" s="3">
        <f t="shared" si="543"/>
        <v>0</v>
      </c>
      <c r="E2049" s="51" t="str">
        <f t="shared" si="544"/>
        <v>N/A</v>
      </c>
      <c r="F2049" s="18" t="str">
        <f t="shared" si="545"/>
        <v>N/A</v>
      </c>
      <c r="G2049" s="4">
        <v>7.1760000000000002</v>
      </c>
      <c r="H2049" s="39">
        <f t="shared" si="546"/>
        <v>0</v>
      </c>
      <c r="I2049" s="52" t="str">
        <f t="shared" si="547"/>
        <v>N/A</v>
      </c>
      <c r="J2049" s="18" t="str">
        <f t="shared" si="548"/>
        <v>N/A</v>
      </c>
      <c r="K2049" s="53" t="str">
        <f t="shared" si="549"/>
        <v>N/A</v>
      </c>
      <c r="L2049" s="2"/>
      <c r="M2049" s="2"/>
      <c r="N2049" s="2"/>
      <c r="O2049" s="3"/>
      <c r="P2049" s="59">
        <v>0.49299999999999999</v>
      </c>
      <c r="Q2049" s="59">
        <v>0.71699999999999997</v>
      </c>
      <c r="R2049" s="55">
        <v>0.76</v>
      </c>
      <c r="S2049" s="59">
        <v>0.56699999999999995</v>
      </c>
      <c r="T2049" s="59">
        <v>0.82799999999999996</v>
      </c>
      <c r="U2049" s="55">
        <v>0.88</v>
      </c>
      <c r="V2049" s="4" t="str">
        <f t="shared" si="552"/>
        <v>N/A</v>
      </c>
      <c r="W2049" s="4"/>
    </row>
    <row r="2050" spans="1:23" ht="12.75" customHeight="1" x14ac:dyDescent="0.4">
      <c r="A2050" s="2">
        <f t="shared" si="551"/>
        <v>12</v>
      </c>
      <c r="B2050" s="63"/>
      <c r="C2050" s="4">
        <v>4.1749999999999998</v>
      </c>
      <c r="D2050" s="3">
        <f t="shared" si="543"/>
        <v>0</v>
      </c>
      <c r="E2050" s="51" t="str">
        <f t="shared" si="544"/>
        <v>N/A</v>
      </c>
      <c r="F2050" s="18" t="str">
        <f t="shared" si="545"/>
        <v>N/A</v>
      </c>
      <c r="G2050" s="4">
        <v>7.6550000000000002</v>
      </c>
      <c r="H2050" s="39">
        <f t="shared" si="546"/>
        <v>0</v>
      </c>
      <c r="I2050" s="52" t="str">
        <f t="shared" si="547"/>
        <v>N/A</v>
      </c>
      <c r="J2050" s="18" t="str">
        <f t="shared" si="548"/>
        <v>N/A</v>
      </c>
      <c r="K2050" s="53" t="str">
        <f t="shared" si="549"/>
        <v>N/A</v>
      </c>
      <c r="L2050" s="2" t="s">
        <v>29</v>
      </c>
      <c r="M2050" s="2"/>
      <c r="N2050" s="2"/>
      <c r="O2050" s="63"/>
      <c r="P2050" s="59">
        <v>0.49299999999999999</v>
      </c>
      <c r="Q2050" s="59">
        <v>0.72</v>
      </c>
      <c r="R2050" s="55">
        <v>0.77</v>
      </c>
      <c r="S2050" s="59">
        <v>0.56699999999999995</v>
      </c>
      <c r="T2050" s="59">
        <v>0.83099999999999996</v>
      </c>
      <c r="U2050" s="55">
        <v>0.88</v>
      </c>
      <c r="V2050" s="4" t="str">
        <f t="shared" si="552"/>
        <v>N/A</v>
      </c>
      <c r="W2050" s="4"/>
    </row>
    <row r="2051" spans="1:23" ht="12.75" customHeight="1" x14ac:dyDescent="0.4">
      <c r="A2051" s="2">
        <f t="shared" si="551"/>
        <v>13</v>
      </c>
      <c r="B2051" s="63"/>
      <c r="C2051" s="4">
        <v>4.1749999999999998</v>
      </c>
      <c r="D2051" s="3">
        <f t="shared" si="543"/>
        <v>0</v>
      </c>
      <c r="E2051" s="51" t="str">
        <f t="shared" si="544"/>
        <v>N/A</v>
      </c>
      <c r="F2051" s="18" t="str">
        <f t="shared" si="545"/>
        <v>N/A</v>
      </c>
      <c r="G2051" s="4">
        <v>8.093</v>
      </c>
      <c r="H2051" s="39">
        <f t="shared" si="546"/>
        <v>0</v>
      </c>
      <c r="I2051" s="52" t="str">
        <f t="shared" si="547"/>
        <v>N/A</v>
      </c>
      <c r="J2051" s="18" t="str">
        <f t="shared" si="548"/>
        <v>N/A</v>
      </c>
      <c r="K2051" s="53" t="str">
        <f t="shared" si="549"/>
        <v>N/A</v>
      </c>
      <c r="L2051" s="2"/>
      <c r="M2051" s="2"/>
      <c r="N2051" s="2"/>
      <c r="O2051" s="3"/>
      <c r="P2051" s="59">
        <v>0.49299999999999999</v>
      </c>
      <c r="Q2051" s="59">
        <v>0.72299999999999998</v>
      </c>
      <c r="R2051" s="55">
        <v>0.77</v>
      </c>
      <c r="S2051" s="59">
        <v>0.56699999999999995</v>
      </c>
      <c r="T2051" s="59">
        <v>0.83399999999999996</v>
      </c>
      <c r="U2051" s="55">
        <v>0.89</v>
      </c>
      <c r="V2051" s="4" t="str">
        <f t="shared" si="552"/>
        <v>N/A</v>
      </c>
      <c r="W2051" s="4"/>
    </row>
    <row r="2052" spans="1:23" ht="12.75" customHeight="1" x14ac:dyDescent="0.4">
      <c r="A2052" s="2">
        <f t="shared" si="551"/>
        <v>14</v>
      </c>
      <c r="B2052" s="63"/>
      <c r="C2052" s="4">
        <v>4.1749999999999998</v>
      </c>
      <c r="D2052" s="3">
        <f t="shared" si="543"/>
        <v>0</v>
      </c>
      <c r="E2052" s="51" t="str">
        <f t="shared" si="544"/>
        <v>N/A</v>
      </c>
      <c r="F2052" s="18" t="str">
        <f t="shared" si="545"/>
        <v>N/A</v>
      </c>
      <c r="G2052" s="4">
        <v>8.4930000000000003</v>
      </c>
      <c r="H2052" s="39">
        <f t="shared" si="546"/>
        <v>0</v>
      </c>
      <c r="I2052" s="52" t="str">
        <f t="shared" si="547"/>
        <v>N/A</v>
      </c>
      <c r="J2052" s="18" t="str">
        <f t="shared" si="548"/>
        <v>N/A</v>
      </c>
      <c r="K2052" s="53" t="str">
        <f t="shared" si="549"/>
        <v>N/A</v>
      </c>
      <c r="L2052" s="2" t="s">
        <v>15</v>
      </c>
      <c r="M2052" s="2"/>
      <c r="N2052" s="2"/>
      <c r="O2052" s="3">
        <f t="shared" ref="O2052" si="555">O2048+O2050</f>
        <v>0</v>
      </c>
      <c r="P2052" s="59">
        <v>0.49299999999999999</v>
      </c>
      <c r="Q2052" s="59">
        <v>0.72499999999999998</v>
      </c>
      <c r="R2052" s="55">
        <v>0.77</v>
      </c>
      <c r="S2052" s="59">
        <v>0.56699999999999995</v>
      </c>
      <c r="T2052" s="59">
        <v>0.83699999999999997</v>
      </c>
      <c r="U2052" s="55">
        <v>0.89</v>
      </c>
      <c r="V2052" s="4" t="str">
        <f t="shared" si="552"/>
        <v>N/A</v>
      </c>
      <c r="W2052" s="4"/>
    </row>
    <row r="2053" spans="1:23" ht="12.75" customHeight="1" x14ac:dyDescent="0.4">
      <c r="A2053" s="13" t="s">
        <v>84</v>
      </c>
      <c r="B2053" s="63"/>
      <c r="C2053" s="4">
        <v>4.1749999999999998</v>
      </c>
      <c r="D2053" s="3">
        <f t="shared" si="543"/>
        <v>0</v>
      </c>
      <c r="E2053" s="51" t="str">
        <f t="shared" si="544"/>
        <v>N/A</v>
      </c>
      <c r="F2053" s="18" t="str">
        <f t="shared" si="545"/>
        <v>N/A</v>
      </c>
      <c r="G2053" s="4">
        <v>8.6839999999999993</v>
      </c>
      <c r="H2053" s="39">
        <f t="shared" si="546"/>
        <v>0</v>
      </c>
      <c r="I2053" s="52" t="str">
        <f t="shared" si="547"/>
        <v>N/A</v>
      </c>
      <c r="J2053" s="18" t="str">
        <f t="shared" si="548"/>
        <v>N/A</v>
      </c>
      <c r="K2053" s="53" t="str">
        <f t="shared" si="549"/>
        <v>N/A</v>
      </c>
      <c r="L2053" s="2"/>
      <c r="M2053" s="2"/>
      <c r="N2053" s="2"/>
      <c r="O2053" s="2"/>
      <c r="P2053" s="59">
        <v>0.49299999999999999</v>
      </c>
      <c r="Q2053" s="59">
        <v>0.72499999999999998</v>
      </c>
      <c r="R2053" s="55">
        <v>0.77</v>
      </c>
      <c r="S2053" s="59">
        <v>0.56699999999999995</v>
      </c>
      <c r="T2053" s="59">
        <v>0.83799999999999997</v>
      </c>
      <c r="U2053" s="55">
        <v>0.89</v>
      </c>
      <c r="V2053" s="4" t="str">
        <f t="shared" si="552"/>
        <v>N/A</v>
      </c>
      <c r="W2053" s="4"/>
    </row>
    <row r="2054" spans="1:23" s="16" customFormat="1" ht="12.75" customHeight="1" x14ac:dyDescent="0.4">
      <c r="A2054" s="16" t="s">
        <v>3</v>
      </c>
      <c r="B2054" s="16">
        <f t="shared" ref="B2054" si="556">SUM(B2039:B2053)</f>
        <v>0</v>
      </c>
      <c r="D2054" s="16">
        <f t="shared" ref="D2054" si="557">SUM(D2039:D2053)</f>
        <v>0</v>
      </c>
      <c r="F2054" s="16">
        <f t="shared" ref="F2054" si="558">SUM(F2039:F2053)</f>
        <v>0</v>
      </c>
      <c r="H2054" s="40">
        <f t="shared" ref="H2054" si="559">SUM(H2039:H2053)</f>
        <v>0</v>
      </c>
      <c r="J2054" s="16">
        <f t="shared" ref="J2054" si="560">SUM(J2039:J2053)</f>
        <v>0</v>
      </c>
      <c r="K2054" s="41"/>
      <c r="L2054" s="2" t="s">
        <v>16</v>
      </c>
      <c r="M2054" s="2"/>
      <c r="N2054" s="2"/>
      <c r="O2054" s="47">
        <f>ROUND(H2057,Rounding_decimals)</f>
        <v>0</v>
      </c>
      <c r="R2054" s="60"/>
      <c r="U2054" s="60"/>
    </row>
    <row r="2055" spans="1:23" s="5" customFormat="1" ht="12.75" customHeight="1" x14ac:dyDescent="0.4">
      <c r="B2055" s="18"/>
      <c r="C2055" s="17"/>
      <c r="D2055" s="42" t="s">
        <v>52</v>
      </c>
      <c r="F2055" s="43" t="s">
        <v>53</v>
      </c>
      <c r="G2055" s="17"/>
      <c r="H2055" s="17" t="s">
        <v>54</v>
      </c>
      <c r="I2055" s="17"/>
      <c r="J2055" s="43" t="s">
        <v>55</v>
      </c>
      <c r="K2055" s="44"/>
      <c r="L2055" s="2"/>
      <c r="M2055" s="2"/>
      <c r="N2055" s="2"/>
      <c r="O2055" s="48"/>
      <c r="R2055" s="61"/>
      <c r="U2055" s="61"/>
    </row>
    <row r="2056" spans="1:23" ht="12.75" customHeight="1" x14ac:dyDescent="0.4">
      <c r="L2056" s="2" t="s">
        <v>17</v>
      </c>
      <c r="M2056" s="2"/>
      <c r="N2056" s="2"/>
      <c r="O2056" s="47">
        <f>IF(O2046=0,0,O2046/(N2046-O2052))</f>
        <v>0</v>
      </c>
    </row>
    <row r="2057" spans="1:23" ht="12.75" customHeight="1" x14ac:dyDescent="0.4">
      <c r="B2057" s="2"/>
      <c r="C2057" s="3" t="s">
        <v>56</v>
      </c>
      <c r="H2057" s="47">
        <f t="shared" ref="H2057" si="561">IFERROR(IF(F2054+J2054=0,0,(F2054+J2054)/(D2054+H2054)),0)</f>
        <v>0</v>
      </c>
      <c r="L2057" s="2" t="s">
        <v>18</v>
      </c>
      <c r="M2057" s="2"/>
      <c r="N2057" s="2"/>
      <c r="O2057" s="2"/>
    </row>
    <row r="2058" spans="1:23" ht="12.75" customHeight="1" x14ac:dyDescent="0.4">
      <c r="L2058" s="2"/>
      <c r="M2058" s="2"/>
      <c r="N2058" s="2"/>
      <c r="O2058" s="2"/>
    </row>
    <row r="2059" spans="1:23" ht="12.75" customHeight="1" x14ac:dyDescent="0.4">
      <c r="L2059" s="2" t="s">
        <v>19</v>
      </c>
      <c r="M2059" s="2"/>
      <c r="N2059" s="2"/>
      <c r="O2059" s="63"/>
    </row>
    <row r="2060" spans="1:23" ht="12.75" customHeight="1" x14ac:dyDescent="0.4">
      <c r="A2060" s="19" t="s">
        <v>131</v>
      </c>
      <c r="L2060" s="2" t="s">
        <v>32</v>
      </c>
      <c r="M2060" s="2"/>
      <c r="N2060" s="2"/>
      <c r="O2060" s="24" t="str">
        <f>IF(AND(O2056&lt;O2054,O2059&gt;500),"Proceed","Stop")</f>
        <v>Stop</v>
      </c>
    </row>
    <row r="2061" spans="1:23" ht="12.75" customHeight="1" x14ac:dyDescent="0.4">
      <c r="A2061" s="19" t="s">
        <v>71</v>
      </c>
      <c r="L2061" s="2"/>
      <c r="M2061" s="2"/>
      <c r="N2061" s="2"/>
      <c r="O2061" s="2"/>
    </row>
    <row r="2062" spans="1:23" ht="12.75" customHeight="1" x14ac:dyDescent="0.4">
      <c r="A2062" s="19" t="s">
        <v>85</v>
      </c>
      <c r="L2062" s="2" t="s">
        <v>20</v>
      </c>
      <c r="M2062" s="2"/>
      <c r="N2062" s="2"/>
      <c r="O2062" s="45" t="str">
        <f>IF(O2060="Proceed",IF(O2059&gt;9999,0,IF(O2059&gt;4999,0.05,IF(O2059&gt;2499,0.075,IF(O2059&gt;999,0.1,IF(NOT(O2059&lt;500),0.15,"N/A"))))),"N/A")</f>
        <v>N/A</v>
      </c>
    </row>
    <row r="2063" spans="1:23" ht="12.75" customHeight="1" x14ac:dyDescent="0.4">
      <c r="A2063" s="2" t="s">
        <v>40</v>
      </c>
      <c r="L2063" s="2"/>
      <c r="M2063" s="2"/>
      <c r="N2063" s="2"/>
      <c r="O2063" s="2"/>
    </row>
    <row r="2064" spans="1:23" ht="12.75" customHeight="1" x14ac:dyDescent="0.4">
      <c r="A2064" s="19" t="s">
        <v>86</v>
      </c>
      <c r="L2064" s="2" t="s">
        <v>33</v>
      </c>
      <c r="M2064" s="2"/>
      <c r="N2064" s="2"/>
      <c r="O2064" s="27" t="str">
        <f>IFERROR(ROUND(O2056+O2062,Rounding_decimals), "N/A")</f>
        <v>N/A</v>
      </c>
    </row>
    <row r="2065" spans="1:15" ht="12.75" customHeight="1" x14ac:dyDescent="0.4">
      <c r="A2065" s="19" t="s">
        <v>87</v>
      </c>
      <c r="L2065" s="2" t="s">
        <v>34</v>
      </c>
      <c r="M2065" s="2"/>
      <c r="N2065" s="2"/>
      <c r="O2065" s="2"/>
    </row>
    <row r="2066" spans="1:15" ht="12.75" customHeight="1" x14ac:dyDescent="0.4">
      <c r="A2066" s="2" t="s">
        <v>41</v>
      </c>
      <c r="K2066" s="20"/>
      <c r="L2066" s="2" t="s">
        <v>21</v>
      </c>
      <c r="M2066" s="2"/>
      <c r="N2066" s="2"/>
      <c r="O2066" s="2" t="str">
        <f t="shared" ref="O2066" si="562">IF(O2064&lt;O2054,"Proceed","Stop")</f>
        <v>Stop</v>
      </c>
    </row>
    <row r="2067" spans="1:15" ht="12.75" customHeight="1" x14ac:dyDescent="0.4">
      <c r="A2067" s="19" t="s">
        <v>88</v>
      </c>
      <c r="K2067" s="21"/>
      <c r="L2067" s="2"/>
      <c r="M2067" s="2"/>
      <c r="N2067" s="2"/>
      <c r="O2067" s="2"/>
    </row>
    <row r="2068" spans="1:15" ht="12.75" customHeight="1" x14ac:dyDescent="0.4">
      <c r="A2068" s="2" t="s">
        <v>134</v>
      </c>
      <c r="L2068" s="2" t="s">
        <v>22</v>
      </c>
      <c r="M2068" s="2"/>
      <c r="N2068" s="2"/>
      <c r="O2068" s="3" t="str">
        <f t="shared" ref="O2068" si="563">IF(O2066="Proceed",(N2046-O2052)*O2064,"N/A")</f>
        <v>N/A</v>
      </c>
    </row>
    <row r="2069" spans="1:15" ht="12.75" customHeight="1" x14ac:dyDescent="0.4">
      <c r="L2069" s="2" t="s">
        <v>23</v>
      </c>
      <c r="M2069" s="2"/>
      <c r="N2069" s="2"/>
      <c r="O2069" s="2"/>
    </row>
    <row r="2070" spans="1:15" ht="12.75" customHeight="1" x14ac:dyDescent="0.4">
      <c r="L2070" s="2"/>
      <c r="M2070" s="2"/>
      <c r="N2070" s="2"/>
      <c r="O2070" s="2"/>
    </row>
    <row r="2071" spans="1:15" ht="12.75" customHeight="1" x14ac:dyDescent="0.4">
      <c r="L2071" s="2" t="s">
        <v>24</v>
      </c>
      <c r="M2071" s="2"/>
      <c r="N2071" s="2"/>
      <c r="O2071" s="3">
        <f>IFERROR((N2046-O2052)-(O2068/O2054),0)</f>
        <v>0</v>
      </c>
    </row>
    <row r="2072" spans="1:15" ht="12.75" customHeight="1" x14ac:dyDescent="0.4">
      <c r="L2072" s="2" t="s">
        <v>25</v>
      </c>
      <c r="M2072" s="2"/>
      <c r="N2072" s="2"/>
      <c r="O2072" s="2"/>
    </row>
    <row r="2073" spans="1:15" ht="12.75" customHeight="1" x14ac:dyDescent="0.4">
      <c r="L2073" s="2"/>
      <c r="M2073" s="2"/>
      <c r="N2073" s="2"/>
      <c r="O2073" s="2"/>
    </row>
    <row r="2074" spans="1:15" ht="12.75" customHeight="1" x14ac:dyDescent="0.4">
      <c r="L2074" s="2" t="s">
        <v>120</v>
      </c>
      <c r="M2074" s="2"/>
      <c r="N2074" s="2"/>
      <c r="O2074" s="2"/>
    </row>
    <row r="2075" spans="1:15" ht="12.75" customHeight="1" x14ac:dyDescent="0.4">
      <c r="L2075" s="2" t="s">
        <v>121</v>
      </c>
      <c r="M2075" s="2"/>
      <c r="N2075" s="2"/>
      <c r="O2075" s="2"/>
    </row>
    <row r="2076" spans="1:15" ht="12.75" customHeight="1" x14ac:dyDescent="0.4">
      <c r="L2076" s="2"/>
      <c r="M2076" s="2"/>
      <c r="N2076" s="2"/>
      <c r="O2076" s="2"/>
    </row>
    <row r="2077" spans="1:15" ht="12.75" customHeight="1" x14ac:dyDescent="0.4">
      <c r="L2077" s="2"/>
      <c r="O2077" s="2"/>
    </row>
    <row r="2078" spans="1:15" ht="12.75" customHeight="1" x14ac:dyDescent="0.4">
      <c r="L2078" s="2"/>
      <c r="M2078" s="2" t="s">
        <v>26</v>
      </c>
      <c r="N2078" s="2"/>
      <c r="O2078" s="2"/>
    </row>
    <row r="2079" spans="1:15" ht="12.75" customHeight="1" x14ac:dyDescent="0.4">
      <c r="L2079" s="2"/>
      <c r="M2079" s="2"/>
      <c r="N2079" s="2"/>
      <c r="O2079" s="2"/>
    </row>
    <row r="2080" spans="1:15" ht="12.75" customHeight="1" x14ac:dyDescent="0.4">
      <c r="L2080" s="2"/>
      <c r="M2080" s="25" t="s">
        <v>4</v>
      </c>
      <c r="N2080" s="26" t="s">
        <v>8</v>
      </c>
      <c r="O2080" s="2"/>
    </row>
    <row r="2081" spans="12:15" ht="12.75" customHeight="1" x14ac:dyDescent="0.4">
      <c r="L2081" s="2"/>
      <c r="M2081" s="25"/>
      <c r="N2081" s="26"/>
      <c r="O2081" s="2"/>
    </row>
    <row r="2082" spans="12:15" ht="12.75" customHeight="1" x14ac:dyDescent="0.4">
      <c r="L2082" s="2"/>
      <c r="M2082" s="2" t="s">
        <v>36</v>
      </c>
      <c r="N2082" s="27">
        <v>0</v>
      </c>
      <c r="O2082" s="2"/>
    </row>
    <row r="2083" spans="12:15" ht="12.75" customHeight="1" x14ac:dyDescent="0.4">
      <c r="L2083" s="2"/>
      <c r="M2083" s="2" t="s">
        <v>37</v>
      </c>
      <c r="N2083" s="27">
        <v>0.05</v>
      </c>
      <c r="O2083" s="2"/>
    </row>
    <row r="2084" spans="12:15" ht="12.75" customHeight="1" x14ac:dyDescent="0.4">
      <c r="L2084" s="2"/>
      <c r="M2084" s="2" t="s">
        <v>38</v>
      </c>
      <c r="N2084" s="27">
        <v>7.4999999999999997E-2</v>
      </c>
      <c r="O2084" s="2"/>
    </row>
    <row r="2085" spans="12:15" ht="12.75" customHeight="1" x14ac:dyDescent="0.4">
      <c r="L2085" s="2"/>
      <c r="M2085" s="2" t="s">
        <v>39</v>
      </c>
      <c r="N2085" s="27">
        <v>0.1</v>
      </c>
      <c r="O2085" s="2"/>
    </row>
    <row r="2086" spans="12:15" ht="12.75" customHeight="1" x14ac:dyDescent="0.4">
      <c r="L2086" s="2"/>
      <c r="M2086" s="2" t="s">
        <v>5</v>
      </c>
      <c r="N2086" s="27">
        <v>0.15</v>
      </c>
      <c r="O2086" s="2"/>
    </row>
    <row r="2087" spans="12:15" ht="12.75" customHeight="1" x14ac:dyDescent="0.4">
      <c r="L2087" s="2"/>
      <c r="M2087" s="2" t="s">
        <v>35</v>
      </c>
      <c r="N2087" s="27" t="s">
        <v>27</v>
      </c>
      <c r="O2087" s="2"/>
    </row>
    <row r="2088" spans="12:15" ht="12.75" customHeight="1" x14ac:dyDescent="0.4">
      <c r="L2088" s="2"/>
      <c r="M2088" s="2"/>
      <c r="N2088" s="2"/>
      <c r="O2088" s="2"/>
    </row>
    <row r="2089" spans="12:15" ht="12.75" customHeight="1" x14ac:dyDescent="0.4">
      <c r="M2089" s="2"/>
      <c r="N2089" s="2"/>
      <c r="O2089" s="2"/>
    </row>
    <row r="2090" spans="12:15" ht="12.75" customHeight="1" x14ac:dyDescent="0.4">
      <c r="L2090" s="19" t="s">
        <v>131</v>
      </c>
      <c r="M2090" s="2"/>
      <c r="N2090" s="2"/>
      <c r="O2090" s="2"/>
    </row>
    <row r="2091" spans="12:15" ht="12.75" customHeight="1" x14ac:dyDescent="0.4">
      <c r="L2091" s="19" t="s">
        <v>75</v>
      </c>
      <c r="M2091" s="2"/>
      <c r="N2091" s="2"/>
      <c r="O2091" s="2"/>
    </row>
    <row r="2092" spans="12:15" ht="12.75" customHeight="1" x14ac:dyDescent="0.4">
      <c r="L2092" s="19" t="s">
        <v>76</v>
      </c>
      <c r="M2092" s="2"/>
      <c r="N2092" s="2"/>
      <c r="O2092" s="2"/>
    </row>
    <row r="2093" spans="12:15" ht="12.75" customHeight="1" x14ac:dyDescent="0.4">
      <c r="L2093" s="2" t="s">
        <v>77</v>
      </c>
      <c r="M2093" s="2"/>
      <c r="N2093" s="2"/>
      <c r="O2093" s="2"/>
    </row>
    <row r="2094" spans="12:15" ht="12.75" customHeight="1" x14ac:dyDescent="0.4">
      <c r="L2094" s="2" t="s">
        <v>78</v>
      </c>
      <c r="M2094" s="2"/>
      <c r="N2094" s="2"/>
      <c r="O2094" s="20"/>
    </row>
    <row r="2095" spans="12:15" ht="12.75" customHeight="1" x14ac:dyDescent="0.4">
      <c r="L2095" s="2" t="s">
        <v>79</v>
      </c>
      <c r="M2095" s="2"/>
      <c r="N2095" s="2"/>
      <c r="O2095" s="21"/>
    </row>
    <row r="2096" spans="12:15" ht="12.75" customHeight="1" x14ac:dyDescent="0.4">
      <c r="L2096" s="2" t="s">
        <v>80</v>
      </c>
      <c r="M2096" s="2"/>
      <c r="N2096" s="2"/>
      <c r="O2096" s="2"/>
    </row>
    <row r="2097" spans="1:22" ht="12.75" customHeight="1" x14ac:dyDescent="0.4">
      <c r="L2097" s="2"/>
      <c r="M2097" s="2"/>
      <c r="N2097" s="2"/>
      <c r="O2097" s="2"/>
    </row>
    <row r="2098" spans="1:22" ht="12.75" customHeight="1" x14ac:dyDescent="0.4">
      <c r="L2098" s="2"/>
      <c r="M2098" s="2"/>
      <c r="N2098" s="2"/>
      <c r="O2098" s="2"/>
    </row>
    <row r="2099" spans="1:22" ht="12.75" customHeight="1" x14ac:dyDescent="0.4">
      <c r="L2099" s="2"/>
      <c r="M2099" s="2"/>
      <c r="N2099" s="2"/>
      <c r="O2099" s="2"/>
    </row>
    <row r="2100" spans="1:22" s="66" customFormat="1" ht="12.75" customHeight="1" x14ac:dyDescent="0.3">
      <c r="A2100" s="69" t="s">
        <v>137</v>
      </c>
      <c r="B2100" s="70"/>
      <c r="C2100" s="67"/>
      <c r="D2100" s="71"/>
      <c r="F2100" s="72"/>
      <c r="G2100" s="67"/>
      <c r="H2100" s="67"/>
      <c r="I2100" s="67"/>
      <c r="J2100" s="72"/>
      <c r="K2100" s="68"/>
      <c r="L2100" s="69" t="s">
        <v>137</v>
      </c>
      <c r="R2100" s="73"/>
      <c r="U2100" s="73"/>
    </row>
    <row r="2101" spans="1:22" ht="12.75" customHeight="1" x14ac:dyDescent="0.4">
      <c r="A2101" s="2" t="s">
        <v>65</v>
      </c>
      <c r="L2101" s="2" t="s">
        <v>65</v>
      </c>
      <c r="M2101" s="2"/>
      <c r="N2101" s="2"/>
      <c r="O2101" s="2"/>
    </row>
    <row r="2102" spans="1:22" ht="12.75" customHeight="1" x14ac:dyDescent="0.4">
      <c r="A2102" s="1" t="s">
        <v>67</v>
      </c>
      <c r="L2102" s="1" t="s">
        <v>68</v>
      </c>
      <c r="M2102" s="2"/>
      <c r="N2102" s="2"/>
      <c r="O2102" s="2"/>
    </row>
    <row r="2103" spans="1:22" ht="12.75" customHeight="1" x14ac:dyDescent="0.4">
      <c r="A2103" s="1" t="str">
        <f>Summary!A2120&amp;" "&amp;Summary!B2120</f>
        <v xml:space="preserve"> </v>
      </c>
      <c r="L2103" s="1" t="str">
        <f>Summary!A2120&amp;" "&amp;Summary!B2120</f>
        <v xml:space="preserve"> </v>
      </c>
      <c r="M2103" s="2"/>
      <c r="N2103" s="2"/>
      <c r="O2103" s="2"/>
    </row>
    <row r="2104" spans="1:22" ht="12.75" customHeight="1" x14ac:dyDescent="0.4">
      <c r="L2104" s="2"/>
      <c r="M2104" s="2"/>
      <c r="N2104" s="2"/>
      <c r="O2104" s="2"/>
    </row>
    <row r="2105" spans="1:22" ht="12.75" customHeight="1" x14ac:dyDescent="0.4">
      <c r="L2105" s="2"/>
      <c r="M2105" s="2"/>
      <c r="N2105" s="2"/>
      <c r="O2105" s="2"/>
    </row>
    <row r="2106" spans="1:22" ht="12.75" customHeight="1" x14ac:dyDescent="0.4">
      <c r="A2106" s="6" t="s">
        <v>11</v>
      </c>
      <c r="B2106" s="14">
        <f>Summary!$B$6</f>
        <v>0</v>
      </c>
      <c r="C2106" s="2"/>
      <c r="E2106" s="6"/>
      <c r="F2106" s="2"/>
      <c r="L2106" s="6" t="s">
        <v>11</v>
      </c>
      <c r="M2106" s="14">
        <f>Summary!$B$6</f>
        <v>0</v>
      </c>
      <c r="N2106" s="5"/>
      <c r="O2106" s="5"/>
    </row>
    <row r="2107" spans="1:22" ht="12.75" customHeight="1" x14ac:dyDescent="0.4">
      <c r="A2107" s="6" t="s">
        <v>6</v>
      </c>
      <c r="B2107" s="22">
        <f>Summary!$B$7</f>
        <v>0</v>
      </c>
      <c r="C2107" s="2"/>
      <c r="E2107" s="6"/>
      <c r="F2107" s="4"/>
      <c r="I2107" s="6"/>
      <c r="K2107" s="7"/>
      <c r="L2107" s="6" t="s">
        <v>6</v>
      </c>
      <c r="M2107" s="22">
        <f>Summary!$B$7</f>
        <v>0</v>
      </c>
      <c r="N2107" s="5"/>
      <c r="O2107" s="5"/>
    </row>
    <row r="2108" spans="1:22" ht="12.75" customHeight="1" x14ac:dyDescent="0.4">
      <c r="A2108" s="2" t="s">
        <v>69</v>
      </c>
      <c r="B2108" s="62" t="s">
        <v>125</v>
      </c>
      <c r="C2108" s="2"/>
      <c r="F2108" s="3"/>
      <c r="I2108" s="6"/>
      <c r="L2108" s="2" t="s">
        <v>69</v>
      </c>
      <c r="M2108" s="4" t="str">
        <f>Refunds!B2108</f>
        <v>N/A</v>
      </c>
      <c r="N2108" s="5"/>
      <c r="O2108" s="5"/>
    </row>
    <row r="2109" spans="1:22" ht="12.75" customHeight="1" x14ac:dyDescent="0.4">
      <c r="A2109" s="6" t="s">
        <v>70</v>
      </c>
      <c r="B2109" s="62" t="s">
        <v>125</v>
      </c>
      <c r="C2109" s="2"/>
      <c r="F2109" s="3"/>
      <c r="G2109" s="2"/>
      <c r="H2109" s="2"/>
      <c r="I2109" s="7"/>
      <c r="J2109" s="7"/>
      <c r="K2109" s="7"/>
      <c r="L2109" s="6" t="s">
        <v>70</v>
      </c>
      <c r="M2109" s="22" t="str">
        <f>Refunds!B2109</f>
        <v>N/A</v>
      </c>
      <c r="N2109" s="5"/>
      <c r="O2109" s="5"/>
    </row>
    <row r="2110" spans="1:22" ht="12.75" customHeight="1" x14ac:dyDescent="0.4">
      <c r="A2110" s="2" t="s">
        <v>148</v>
      </c>
      <c r="B2110" s="62"/>
      <c r="J2110" s="4"/>
      <c r="L2110" s="6" t="s">
        <v>148</v>
      </c>
      <c r="M2110" s="22">
        <f>B2110</f>
        <v>0</v>
      </c>
      <c r="N2110" s="5"/>
      <c r="O2110" s="5"/>
    </row>
    <row r="2111" spans="1:22" ht="12.75" customHeight="1" x14ac:dyDescent="0.4">
      <c r="J2111" s="4"/>
      <c r="L2111" s="2"/>
      <c r="M2111" s="2"/>
      <c r="N2111" s="2"/>
      <c r="O2111" s="2"/>
    </row>
    <row r="2112" spans="1:22" s="23" customFormat="1" ht="52.5" x14ac:dyDescent="0.4">
      <c r="A2112" s="23" t="s">
        <v>81</v>
      </c>
      <c r="B2112" s="29" t="s">
        <v>82</v>
      </c>
      <c r="C2112" s="30" t="s">
        <v>44</v>
      </c>
      <c r="D2112" s="31" t="s">
        <v>48</v>
      </c>
      <c r="E2112" s="23" t="s">
        <v>45</v>
      </c>
      <c r="F2112" s="32" t="s">
        <v>49</v>
      </c>
      <c r="G2112" s="30" t="s">
        <v>46</v>
      </c>
      <c r="H2112" s="30" t="s">
        <v>50</v>
      </c>
      <c r="I2112" s="30" t="s">
        <v>47</v>
      </c>
      <c r="J2112" s="32" t="s">
        <v>51</v>
      </c>
      <c r="K2112" s="33" t="s">
        <v>83</v>
      </c>
      <c r="L2112" s="5"/>
      <c r="M2112" s="5"/>
      <c r="N2112" s="23" t="s">
        <v>72</v>
      </c>
      <c r="O2112" s="23" t="s">
        <v>73</v>
      </c>
      <c r="P2112" s="56" t="s">
        <v>57</v>
      </c>
      <c r="Q2112" s="56" t="s">
        <v>58</v>
      </c>
      <c r="R2112" s="57" t="s">
        <v>59</v>
      </c>
      <c r="S2112" s="56" t="s">
        <v>60</v>
      </c>
      <c r="T2112" s="56" t="s">
        <v>61</v>
      </c>
      <c r="U2112" s="57" t="s">
        <v>62</v>
      </c>
      <c r="V2112" s="23" t="s">
        <v>126</v>
      </c>
    </row>
    <row r="2113" spans="1:23" s="26" customFormat="1" ht="12.75" customHeight="1" x14ac:dyDescent="0.4">
      <c r="B2113" s="34"/>
      <c r="C2113" s="35"/>
      <c r="D2113" s="36"/>
      <c r="F2113" s="37"/>
      <c r="G2113" s="35"/>
      <c r="H2113" s="35"/>
      <c r="I2113" s="35"/>
      <c r="J2113" s="37"/>
      <c r="K2113" s="38"/>
      <c r="L2113" s="2"/>
      <c r="M2113" s="2"/>
      <c r="N2113" s="2"/>
      <c r="O2113" s="2"/>
      <c r="R2113" s="58"/>
      <c r="U2113" s="58"/>
    </row>
    <row r="2114" spans="1:23" ht="12.75" customHeight="1" x14ac:dyDescent="0.4">
      <c r="A2114" s="2">
        <v>1</v>
      </c>
      <c r="B2114" s="63"/>
      <c r="C2114" s="4">
        <v>2.77</v>
      </c>
      <c r="D2114" s="3">
        <f t="shared" ref="D2114:D2128" si="564">B2114*C2114</f>
        <v>0</v>
      </c>
      <c r="E2114" s="51" t="str">
        <f t="shared" ref="E2114:E2128" si="565">IF(OR(V2114="Individual",V2114="Individual Select",V2114="Group Mass-Marketed",V2114="Group Select Mass-Marketed"),P2114,IF(OR(V2114="Group",V2114="Group Select"),S2114,"N/A"))</f>
        <v>N/A</v>
      </c>
      <c r="F2114" s="18" t="str">
        <f t="shared" ref="F2114:F2128" si="566">IFERROR(D2114*E2114,"N/A")</f>
        <v>N/A</v>
      </c>
      <c r="G2114" s="4">
        <v>0</v>
      </c>
      <c r="H2114" s="39">
        <f t="shared" ref="H2114:H2128" si="567">B2114*G2114</f>
        <v>0</v>
      </c>
      <c r="I2114" s="52" t="str">
        <f t="shared" ref="I2114:I2128" si="568">IF(OR(V2114="Individual",V2114="Individual Select",V2114="Group Mass-Marketed",V2114="Group Select Mass-Marketed"),Q2114,IF(OR(V2114="Group",V2114="Group Select"),T2114,"N/A"))</f>
        <v>N/A</v>
      </c>
      <c r="J2114" s="18" t="str">
        <f t="shared" ref="J2114:J2128" si="569">IFERROR(H2114*I2114, "N/A")</f>
        <v>N/A</v>
      </c>
      <c r="K2114" s="53" t="str">
        <f t="shared" ref="K2114:K2128" si="570">IF(OR(V2114="Individual",V2114="Individual Select",V2114="Group Mass-Marketed",V2114="Group Select Mass-Marketed"),R2114,IF(OR(V2114="Group",V2114="Group Select"),U2114,"N/A"))</f>
        <v>N/A</v>
      </c>
      <c r="L2114" s="2" t="s">
        <v>12</v>
      </c>
      <c r="M2114" s="2"/>
      <c r="N2114" s="2"/>
      <c r="O2114" s="2"/>
      <c r="P2114" s="59">
        <v>0.442</v>
      </c>
      <c r="Q2114" s="59">
        <v>0</v>
      </c>
      <c r="R2114" s="55">
        <v>0.4</v>
      </c>
      <c r="S2114" s="59">
        <v>0.50700000000000001</v>
      </c>
      <c r="T2114" s="59">
        <v>0</v>
      </c>
      <c r="U2114" s="55">
        <v>0.46</v>
      </c>
      <c r="V2114" s="4" t="str">
        <f t="shared" ref="V2114" si="571">B2108</f>
        <v>N/A</v>
      </c>
      <c r="W2114" s="4"/>
    </row>
    <row r="2115" spans="1:23" ht="12.75" customHeight="1" x14ac:dyDescent="0.4">
      <c r="A2115" s="2">
        <f t="shared" ref="A2115:A2127" si="572">A2114+1</f>
        <v>2</v>
      </c>
      <c r="B2115" s="63"/>
      <c r="C2115" s="4">
        <v>4.1749999999999998</v>
      </c>
      <c r="D2115" s="3">
        <f t="shared" si="564"/>
        <v>0</v>
      </c>
      <c r="E2115" s="51" t="str">
        <f t="shared" si="565"/>
        <v>N/A</v>
      </c>
      <c r="F2115" s="18" t="str">
        <f t="shared" si="566"/>
        <v>N/A</v>
      </c>
      <c r="G2115" s="4">
        <v>0</v>
      </c>
      <c r="H2115" s="39">
        <f t="shared" si="567"/>
        <v>0</v>
      </c>
      <c r="I2115" s="52" t="str">
        <f t="shared" si="568"/>
        <v>N/A</v>
      </c>
      <c r="J2115" s="18" t="str">
        <f t="shared" si="569"/>
        <v>N/A</v>
      </c>
      <c r="K2115" s="53" t="str">
        <f t="shared" si="570"/>
        <v>N/A</v>
      </c>
      <c r="L2115" s="2" t="s">
        <v>28</v>
      </c>
      <c r="M2115" s="2"/>
      <c r="N2115" s="63"/>
      <c r="O2115" s="63"/>
      <c r="P2115" s="59">
        <v>0.49299999999999999</v>
      </c>
      <c r="Q2115" s="59">
        <v>0</v>
      </c>
      <c r="R2115" s="55">
        <v>0.55000000000000004</v>
      </c>
      <c r="S2115" s="59">
        <v>0.56699999999999995</v>
      </c>
      <c r="T2115" s="59">
        <v>0</v>
      </c>
      <c r="U2115" s="55">
        <v>0.63</v>
      </c>
      <c r="V2115" s="4" t="str">
        <f t="shared" ref="V2115:V2128" si="573">V2114</f>
        <v>N/A</v>
      </c>
      <c r="W2115" s="4"/>
    </row>
    <row r="2116" spans="1:23" ht="12.75" customHeight="1" x14ac:dyDescent="0.4">
      <c r="A2116" s="2">
        <f t="shared" si="572"/>
        <v>3</v>
      </c>
      <c r="B2116" s="63"/>
      <c r="C2116" s="4">
        <v>4.1749999999999998</v>
      </c>
      <c r="D2116" s="3">
        <f t="shared" si="564"/>
        <v>0</v>
      </c>
      <c r="E2116" s="51" t="str">
        <f t="shared" si="565"/>
        <v>N/A</v>
      </c>
      <c r="F2116" s="18" t="str">
        <f t="shared" si="566"/>
        <v>N/A</v>
      </c>
      <c r="G2116" s="4">
        <v>1.194</v>
      </c>
      <c r="H2116" s="39">
        <f t="shared" si="567"/>
        <v>0</v>
      </c>
      <c r="I2116" s="52" t="str">
        <f t="shared" si="568"/>
        <v>N/A</v>
      </c>
      <c r="J2116" s="18" t="str">
        <f t="shared" si="569"/>
        <v>N/A</v>
      </c>
      <c r="K2116" s="53" t="str">
        <f t="shared" si="570"/>
        <v>N/A</v>
      </c>
      <c r="L2116" s="2" t="s">
        <v>74</v>
      </c>
      <c r="M2116" s="2"/>
      <c r="N2116" s="63"/>
      <c r="O2116" s="63"/>
      <c r="P2116" s="59">
        <v>0.49299999999999999</v>
      </c>
      <c r="Q2116" s="59">
        <v>0.65900000000000003</v>
      </c>
      <c r="R2116" s="55">
        <v>0.65</v>
      </c>
      <c r="S2116" s="59">
        <v>0.56699999999999995</v>
      </c>
      <c r="T2116" s="59">
        <v>0.75900000000000001</v>
      </c>
      <c r="U2116" s="55">
        <v>0.75</v>
      </c>
      <c r="V2116" s="4" t="str">
        <f t="shared" si="573"/>
        <v>N/A</v>
      </c>
      <c r="W2116" s="4"/>
    </row>
    <row r="2117" spans="1:23" ht="12.75" customHeight="1" x14ac:dyDescent="0.4">
      <c r="A2117" s="2">
        <f t="shared" si="572"/>
        <v>4</v>
      </c>
      <c r="B2117" s="63"/>
      <c r="C2117" s="4">
        <v>4.1749999999999998</v>
      </c>
      <c r="D2117" s="3">
        <f t="shared" si="564"/>
        <v>0</v>
      </c>
      <c r="E2117" s="51" t="str">
        <f t="shared" si="565"/>
        <v>N/A</v>
      </c>
      <c r="F2117" s="18" t="str">
        <f t="shared" si="566"/>
        <v>N/A</v>
      </c>
      <c r="G2117" s="4">
        <v>2.2450000000000001</v>
      </c>
      <c r="H2117" s="39">
        <f t="shared" si="567"/>
        <v>0</v>
      </c>
      <c r="I2117" s="52" t="str">
        <f t="shared" si="568"/>
        <v>N/A</v>
      </c>
      <c r="J2117" s="18" t="str">
        <f t="shared" si="569"/>
        <v>N/A</v>
      </c>
      <c r="K2117" s="53" t="str">
        <f t="shared" si="570"/>
        <v>N/A</v>
      </c>
      <c r="L2117" s="2" t="s">
        <v>31</v>
      </c>
      <c r="M2117" s="2"/>
      <c r="N2117" s="3">
        <f t="shared" ref="N2117:O2117" si="574">N2115-N2116</f>
        <v>0</v>
      </c>
      <c r="O2117" s="3">
        <f t="shared" si="574"/>
        <v>0</v>
      </c>
      <c r="P2117" s="59">
        <v>0.49299999999999999</v>
      </c>
      <c r="Q2117" s="59">
        <v>0.66900000000000004</v>
      </c>
      <c r="R2117" s="55">
        <v>0.67</v>
      </c>
      <c r="S2117" s="59">
        <v>0.56699999999999995</v>
      </c>
      <c r="T2117" s="59">
        <v>0.77100000000000002</v>
      </c>
      <c r="U2117" s="55">
        <v>0.77</v>
      </c>
      <c r="V2117" s="4" t="str">
        <f t="shared" si="573"/>
        <v>N/A</v>
      </c>
      <c r="W2117" s="4"/>
    </row>
    <row r="2118" spans="1:23" ht="12.75" customHeight="1" x14ac:dyDescent="0.4">
      <c r="A2118" s="2">
        <f t="shared" si="572"/>
        <v>5</v>
      </c>
      <c r="B2118" s="63"/>
      <c r="C2118" s="4">
        <v>4.1749999999999998</v>
      </c>
      <c r="D2118" s="3">
        <f t="shared" si="564"/>
        <v>0</v>
      </c>
      <c r="E2118" s="51" t="str">
        <f t="shared" si="565"/>
        <v>N/A</v>
      </c>
      <c r="F2118" s="18" t="str">
        <f t="shared" si="566"/>
        <v>N/A</v>
      </c>
      <c r="G2118" s="4">
        <v>3.17</v>
      </c>
      <c r="H2118" s="39">
        <f t="shared" si="567"/>
        <v>0</v>
      </c>
      <c r="I2118" s="52" t="str">
        <f t="shared" si="568"/>
        <v>N/A</v>
      </c>
      <c r="J2118" s="18" t="str">
        <f t="shared" si="569"/>
        <v>N/A</v>
      </c>
      <c r="K2118" s="53" t="str">
        <f t="shared" si="570"/>
        <v>N/A</v>
      </c>
      <c r="L2118" s="2"/>
      <c r="M2118" s="2"/>
      <c r="N2118" s="3"/>
      <c r="O2118" s="3"/>
      <c r="P2118" s="59">
        <v>0.49299999999999999</v>
      </c>
      <c r="Q2118" s="59">
        <v>0.67800000000000005</v>
      </c>
      <c r="R2118" s="55">
        <v>0.69</v>
      </c>
      <c r="S2118" s="59">
        <v>0.56699999999999995</v>
      </c>
      <c r="T2118" s="59">
        <v>0.78200000000000003</v>
      </c>
      <c r="U2118" s="55">
        <v>0.8</v>
      </c>
      <c r="V2118" s="4" t="str">
        <f t="shared" si="573"/>
        <v>N/A</v>
      </c>
      <c r="W2118" s="4"/>
    </row>
    <row r="2119" spans="1:23" ht="12.75" customHeight="1" x14ac:dyDescent="0.4">
      <c r="A2119" s="2">
        <f t="shared" si="572"/>
        <v>6</v>
      </c>
      <c r="B2119" s="63"/>
      <c r="C2119" s="4">
        <v>4.1749999999999998</v>
      </c>
      <c r="D2119" s="3">
        <f t="shared" si="564"/>
        <v>0</v>
      </c>
      <c r="E2119" s="51" t="str">
        <f t="shared" si="565"/>
        <v>N/A</v>
      </c>
      <c r="F2119" s="18" t="str">
        <f t="shared" si="566"/>
        <v>N/A</v>
      </c>
      <c r="G2119" s="4">
        <v>3.9980000000000002</v>
      </c>
      <c r="H2119" s="39">
        <f t="shared" si="567"/>
        <v>0</v>
      </c>
      <c r="I2119" s="52" t="str">
        <f t="shared" si="568"/>
        <v>N/A</v>
      </c>
      <c r="J2119" s="18" t="str">
        <f t="shared" si="569"/>
        <v>N/A</v>
      </c>
      <c r="K2119" s="53" t="str">
        <f t="shared" si="570"/>
        <v>N/A</v>
      </c>
      <c r="L2119" s="2" t="s">
        <v>30</v>
      </c>
      <c r="M2119" s="2"/>
      <c r="N2119" s="63"/>
      <c r="O2119" s="63"/>
      <c r="P2119" s="59">
        <v>0.49299999999999999</v>
      </c>
      <c r="Q2119" s="59">
        <v>0.68600000000000005</v>
      </c>
      <c r="R2119" s="55">
        <v>0.71</v>
      </c>
      <c r="S2119" s="59">
        <v>0.56699999999999995</v>
      </c>
      <c r="T2119" s="59">
        <v>0.79200000000000004</v>
      </c>
      <c r="U2119" s="55">
        <v>0.82</v>
      </c>
      <c r="V2119" s="4" t="str">
        <f t="shared" si="573"/>
        <v>N/A</v>
      </c>
      <c r="W2119" s="4"/>
    </row>
    <row r="2120" spans="1:23" ht="12.75" customHeight="1" x14ac:dyDescent="0.4">
      <c r="A2120" s="2">
        <f t="shared" si="572"/>
        <v>7</v>
      </c>
      <c r="B2120" s="63"/>
      <c r="C2120" s="4">
        <v>4.1749999999999998</v>
      </c>
      <c r="D2120" s="3">
        <f t="shared" si="564"/>
        <v>0</v>
      </c>
      <c r="E2120" s="51" t="str">
        <f t="shared" si="565"/>
        <v>N/A</v>
      </c>
      <c r="F2120" s="18" t="str">
        <f t="shared" si="566"/>
        <v>N/A</v>
      </c>
      <c r="G2120" s="4">
        <v>4.7539999999999996</v>
      </c>
      <c r="H2120" s="39">
        <f t="shared" si="567"/>
        <v>0</v>
      </c>
      <c r="I2120" s="52" t="str">
        <f t="shared" si="568"/>
        <v>N/A</v>
      </c>
      <c r="J2120" s="18" t="str">
        <f t="shared" si="569"/>
        <v>N/A</v>
      </c>
      <c r="K2120" s="53" t="str">
        <f t="shared" si="570"/>
        <v>N/A</v>
      </c>
      <c r="L2120" s="2"/>
      <c r="M2120" s="2"/>
      <c r="N2120" s="3"/>
      <c r="O2120" s="3"/>
      <c r="P2120" s="59">
        <v>0.49299999999999999</v>
      </c>
      <c r="Q2120" s="59">
        <v>0.69499999999999995</v>
      </c>
      <c r="R2120" s="55">
        <v>0.73</v>
      </c>
      <c r="S2120" s="59">
        <v>0.56699999999999995</v>
      </c>
      <c r="T2120" s="59">
        <v>0.80200000000000005</v>
      </c>
      <c r="U2120" s="55">
        <v>0.84</v>
      </c>
      <c r="V2120" s="4" t="str">
        <f t="shared" si="573"/>
        <v>N/A</v>
      </c>
      <c r="W2120" s="4"/>
    </row>
    <row r="2121" spans="1:23" ht="12.75" customHeight="1" x14ac:dyDescent="0.4">
      <c r="A2121" s="2">
        <f t="shared" si="572"/>
        <v>8</v>
      </c>
      <c r="B2121" s="63"/>
      <c r="C2121" s="4">
        <v>4.1749999999999998</v>
      </c>
      <c r="D2121" s="3">
        <f t="shared" si="564"/>
        <v>0</v>
      </c>
      <c r="E2121" s="51" t="str">
        <f t="shared" si="565"/>
        <v>N/A</v>
      </c>
      <c r="F2121" s="18" t="str">
        <f t="shared" si="566"/>
        <v>N/A</v>
      </c>
      <c r="G2121" s="4">
        <v>5.4450000000000003</v>
      </c>
      <c r="H2121" s="39">
        <f t="shared" si="567"/>
        <v>0</v>
      </c>
      <c r="I2121" s="52" t="str">
        <f t="shared" si="568"/>
        <v>N/A</v>
      </c>
      <c r="J2121" s="18" t="str">
        <f t="shared" si="569"/>
        <v>N/A</v>
      </c>
      <c r="K2121" s="53" t="str">
        <f t="shared" si="570"/>
        <v>N/A</v>
      </c>
      <c r="L2121" s="2" t="s">
        <v>13</v>
      </c>
      <c r="M2121" s="2"/>
      <c r="N2121" s="3">
        <f t="shared" ref="N2121:O2121" si="575">N2117+N2119</f>
        <v>0</v>
      </c>
      <c r="O2121" s="3">
        <f t="shared" si="575"/>
        <v>0</v>
      </c>
      <c r="P2121" s="59">
        <v>0.49299999999999999</v>
      </c>
      <c r="Q2121" s="59">
        <v>0.70199999999999996</v>
      </c>
      <c r="R2121" s="55">
        <v>0.75</v>
      </c>
      <c r="S2121" s="59">
        <v>0.56699999999999995</v>
      </c>
      <c r="T2121" s="59">
        <v>0.81100000000000005</v>
      </c>
      <c r="U2121" s="55">
        <v>0.87</v>
      </c>
      <c r="V2121" s="4" t="str">
        <f t="shared" si="573"/>
        <v>N/A</v>
      </c>
      <c r="W2121" s="4"/>
    </row>
    <row r="2122" spans="1:23" ht="12.75" customHeight="1" x14ac:dyDescent="0.4">
      <c r="A2122" s="2">
        <f t="shared" si="572"/>
        <v>9</v>
      </c>
      <c r="B2122" s="63"/>
      <c r="C2122" s="4">
        <v>4.1749999999999998</v>
      </c>
      <c r="D2122" s="3">
        <f t="shared" si="564"/>
        <v>0</v>
      </c>
      <c r="E2122" s="51" t="str">
        <f t="shared" si="565"/>
        <v>N/A</v>
      </c>
      <c r="F2122" s="18" t="str">
        <f t="shared" si="566"/>
        <v>N/A</v>
      </c>
      <c r="G2122" s="4">
        <v>6.0750000000000002</v>
      </c>
      <c r="H2122" s="39">
        <f t="shared" si="567"/>
        <v>0</v>
      </c>
      <c r="I2122" s="52" t="str">
        <f t="shared" si="568"/>
        <v>N/A</v>
      </c>
      <c r="J2122" s="18" t="str">
        <f t="shared" si="569"/>
        <v>N/A</v>
      </c>
      <c r="K2122" s="53" t="str">
        <f t="shared" si="570"/>
        <v>N/A</v>
      </c>
      <c r="L2122" s="2"/>
      <c r="M2122" s="2"/>
      <c r="N2122" s="2"/>
      <c r="O2122" s="3"/>
      <c r="P2122" s="59">
        <v>0.49299999999999999</v>
      </c>
      <c r="Q2122" s="59">
        <v>0.70799999999999996</v>
      </c>
      <c r="R2122" s="55">
        <v>0.76</v>
      </c>
      <c r="S2122" s="59">
        <v>0.56699999999999995</v>
      </c>
      <c r="T2122" s="59">
        <v>0.81799999999999995</v>
      </c>
      <c r="U2122" s="55">
        <v>0.88</v>
      </c>
      <c r="V2122" s="4" t="str">
        <f t="shared" si="573"/>
        <v>N/A</v>
      </c>
      <c r="W2122" s="4"/>
    </row>
    <row r="2123" spans="1:23" ht="12.75" customHeight="1" x14ac:dyDescent="0.4">
      <c r="A2123" s="2">
        <f t="shared" si="572"/>
        <v>10</v>
      </c>
      <c r="B2123" s="63"/>
      <c r="C2123" s="4">
        <v>4.1749999999999998</v>
      </c>
      <c r="D2123" s="3">
        <f t="shared" si="564"/>
        <v>0</v>
      </c>
      <c r="E2123" s="51" t="str">
        <f t="shared" si="565"/>
        <v>N/A</v>
      </c>
      <c r="F2123" s="18" t="str">
        <f t="shared" si="566"/>
        <v>N/A</v>
      </c>
      <c r="G2123" s="4">
        <v>6.65</v>
      </c>
      <c r="H2123" s="39">
        <f t="shared" si="567"/>
        <v>0</v>
      </c>
      <c r="I2123" s="52" t="str">
        <f t="shared" si="568"/>
        <v>N/A</v>
      </c>
      <c r="J2123" s="18" t="str">
        <f t="shared" si="569"/>
        <v>N/A</v>
      </c>
      <c r="K2123" s="53" t="str">
        <f t="shared" si="570"/>
        <v>N/A</v>
      </c>
      <c r="L2123" s="2" t="s">
        <v>14</v>
      </c>
      <c r="M2123" s="2"/>
      <c r="N2123" s="2"/>
      <c r="O2123" s="63"/>
      <c r="P2123" s="59">
        <v>0.49299999999999999</v>
      </c>
      <c r="Q2123" s="59">
        <v>0.71299999999999997</v>
      </c>
      <c r="R2123" s="55">
        <v>0.76</v>
      </c>
      <c r="S2123" s="59">
        <v>0.56699999999999995</v>
      </c>
      <c r="T2123" s="59">
        <v>0.82399999999999995</v>
      </c>
      <c r="U2123" s="55">
        <v>0.88</v>
      </c>
      <c r="V2123" s="4" t="str">
        <f t="shared" si="573"/>
        <v>N/A</v>
      </c>
      <c r="W2123" s="4"/>
    </row>
    <row r="2124" spans="1:23" ht="12.75" customHeight="1" x14ac:dyDescent="0.4">
      <c r="A2124" s="2">
        <f t="shared" si="572"/>
        <v>11</v>
      </c>
      <c r="B2124" s="63"/>
      <c r="C2124" s="4">
        <v>4.1749999999999998</v>
      </c>
      <c r="D2124" s="3">
        <f t="shared" si="564"/>
        <v>0</v>
      </c>
      <c r="E2124" s="51" t="str">
        <f t="shared" si="565"/>
        <v>N/A</v>
      </c>
      <c r="F2124" s="18" t="str">
        <f t="shared" si="566"/>
        <v>N/A</v>
      </c>
      <c r="G2124" s="4">
        <v>7.1760000000000002</v>
      </c>
      <c r="H2124" s="39">
        <f t="shared" si="567"/>
        <v>0</v>
      </c>
      <c r="I2124" s="52" t="str">
        <f t="shared" si="568"/>
        <v>N/A</v>
      </c>
      <c r="J2124" s="18" t="str">
        <f t="shared" si="569"/>
        <v>N/A</v>
      </c>
      <c r="K2124" s="53" t="str">
        <f t="shared" si="570"/>
        <v>N/A</v>
      </c>
      <c r="L2124" s="2"/>
      <c r="M2124" s="2"/>
      <c r="N2124" s="2"/>
      <c r="O2124" s="3"/>
      <c r="P2124" s="59">
        <v>0.49299999999999999</v>
      </c>
      <c r="Q2124" s="59">
        <v>0.71699999999999997</v>
      </c>
      <c r="R2124" s="55">
        <v>0.76</v>
      </c>
      <c r="S2124" s="59">
        <v>0.56699999999999995</v>
      </c>
      <c r="T2124" s="59">
        <v>0.82799999999999996</v>
      </c>
      <c r="U2124" s="55">
        <v>0.88</v>
      </c>
      <c r="V2124" s="4" t="str">
        <f t="shared" si="573"/>
        <v>N/A</v>
      </c>
      <c r="W2124" s="4"/>
    </row>
    <row r="2125" spans="1:23" ht="12.75" customHeight="1" x14ac:dyDescent="0.4">
      <c r="A2125" s="2">
        <f t="shared" si="572"/>
        <v>12</v>
      </c>
      <c r="B2125" s="63"/>
      <c r="C2125" s="4">
        <v>4.1749999999999998</v>
      </c>
      <c r="D2125" s="3">
        <f t="shared" si="564"/>
        <v>0</v>
      </c>
      <c r="E2125" s="51" t="str">
        <f t="shared" si="565"/>
        <v>N/A</v>
      </c>
      <c r="F2125" s="18" t="str">
        <f t="shared" si="566"/>
        <v>N/A</v>
      </c>
      <c r="G2125" s="4">
        <v>7.6550000000000002</v>
      </c>
      <c r="H2125" s="39">
        <f t="shared" si="567"/>
        <v>0</v>
      </c>
      <c r="I2125" s="52" t="str">
        <f t="shared" si="568"/>
        <v>N/A</v>
      </c>
      <c r="J2125" s="18" t="str">
        <f t="shared" si="569"/>
        <v>N/A</v>
      </c>
      <c r="K2125" s="53" t="str">
        <f t="shared" si="570"/>
        <v>N/A</v>
      </c>
      <c r="L2125" s="2" t="s">
        <v>29</v>
      </c>
      <c r="M2125" s="2"/>
      <c r="N2125" s="2"/>
      <c r="O2125" s="63"/>
      <c r="P2125" s="59">
        <v>0.49299999999999999</v>
      </c>
      <c r="Q2125" s="59">
        <v>0.72</v>
      </c>
      <c r="R2125" s="55">
        <v>0.77</v>
      </c>
      <c r="S2125" s="59">
        <v>0.56699999999999995</v>
      </c>
      <c r="T2125" s="59">
        <v>0.83099999999999996</v>
      </c>
      <c r="U2125" s="55">
        <v>0.88</v>
      </c>
      <c r="V2125" s="4" t="str">
        <f t="shared" si="573"/>
        <v>N/A</v>
      </c>
      <c r="W2125" s="4"/>
    </row>
    <row r="2126" spans="1:23" ht="12.75" customHeight="1" x14ac:dyDescent="0.4">
      <c r="A2126" s="2">
        <f t="shared" si="572"/>
        <v>13</v>
      </c>
      <c r="B2126" s="63"/>
      <c r="C2126" s="4">
        <v>4.1749999999999998</v>
      </c>
      <c r="D2126" s="3">
        <f t="shared" si="564"/>
        <v>0</v>
      </c>
      <c r="E2126" s="51" t="str">
        <f t="shared" si="565"/>
        <v>N/A</v>
      </c>
      <c r="F2126" s="18" t="str">
        <f t="shared" si="566"/>
        <v>N/A</v>
      </c>
      <c r="G2126" s="4">
        <v>8.093</v>
      </c>
      <c r="H2126" s="39">
        <f t="shared" si="567"/>
        <v>0</v>
      </c>
      <c r="I2126" s="52" t="str">
        <f t="shared" si="568"/>
        <v>N/A</v>
      </c>
      <c r="J2126" s="18" t="str">
        <f t="shared" si="569"/>
        <v>N/A</v>
      </c>
      <c r="K2126" s="53" t="str">
        <f t="shared" si="570"/>
        <v>N/A</v>
      </c>
      <c r="L2126" s="2"/>
      <c r="M2126" s="2"/>
      <c r="N2126" s="2"/>
      <c r="O2126" s="3"/>
      <c r="P2126" s="59">
        <v>0.49299999999999999</v>
      </c>
      <c r="Q2126" s="59">
        <v>0.72299999999999998</v>
      </c>
      <c r="R2126" s="55">
        <v>0.77</v>
      </c>
      <c r="S2126" s="59">
        <v>0.56699999999999995</v>
      </c>
      <c r="T2126" s="59">
        <v>0.83399999999999996</v>
      </c>
      <c r="U2126" s="55">
        <v>0.89</v>
      </c>
      <c r="V2126" s="4" t="str">
        <f t="shared" si="573"/>
        <v>N/A</v>
      </c>
      <c r="W2126" s="4"/>
    </row>
    <row r="2127" spans="1:23" ht="12.75" customHeight="1" x14ac:dyDescent="0.4">
      <c r="A2127" s="2">
        <f t="shared" si="572"/>
        <v>14</v>
      </c>
      <c r="B2127" s="63"/>
      <c r="C2127" s="4">
        <v>4.1749999999999998</v>
      </c>
      <c r="D2127" s="3">
        <f t="shared" si="564"/>
        <v>0</v>
      </c>
      <c r="E2127" s="51" t="str">
        <f t="shared" si="565"/>
        <v>N/A</v>
      </c>
      <c r="F2127" s="18" t="str">
        <f t="shared" si="566"/>
        <v>N/A</v>
      </c>
      <c r="G2127" s="4">
        <v>8.4930000000000003</v>
      </c>
      <c r="H2127" s="39">
        <f t="shared" si="567"/>
        <v>0</v>
      </c>
      <c r="I2127" s="52" t="str">
        <f t="shared" si="568"/>
        <v>N/A</v>
      </c>
      <c r="J2127" s="18" t="str">
        <f t="shared" si="569"/>
        <v>N/A</v>
      </c>
      <c r="K2127" s="53" t="str">
        <f t="shared" si="570"/>
        <v>N/A</v>
      </c>
      <c r="L2127" s="2" t="s">
        <v>15</v>
      </c>
      <c r="M2127" s="2"/>
      <c r="N2127" s="2"/>
      <c r="O2127" s="3">
        <f t="shared" ref="O2127" si="576">O2123+O2125</f>
        <v>0</v>
      </c>
      <c r="P2127" s="59">
        <v>0.49299999999999999</v>
      </c>
      <c r="Q2127" s="59">
        <v>0.72499999999999998</v>
      </c>
      <c r="R2127" s="55">
        <v>0.77</v>
      </c>
      <c r="S2127" s="59">
        <v>0.56699999999999995</v>
      </c>
      <c r="T2127" s="59">
        <v>0.83699999999999997</v>
      </c>
      <c r="U2127" s="55">
        <v>0.89</v>
      </c>
      <c r="V2127" s="4" t="str">
        <f t="shared" si="573"/>
        <v>N/A</v>
      </c>
      <c r="W2127" s="4"/>
    </row>
    <row r="2128" spans="1:23" ht="12.75" customHeight="1" x14ac:dyDescent="0.4">
      <c r="A2128" s="13" t="s">
        <v>84</v>
      </c>
      <c r="B2128" s="63"/>
      <c r="C2128" s="4">
        <v>4.1749999999999998</v>
      </c>
      <c r="D2128" s="3">
        <f t="shared" si="564"/>
        <v>0</v>
      </c>
      <c r="E2128" s="51" t="str">
        <f t="shared" si="565"/>
        <v>N/A</v>
      </c>
      <c r="F2128" s="18" t="str">
        <f t="shared" si="566"/>
        <v>N/A</v>
      </c>
      <c r="G2128" s="4">
        <v>8.6839999999999993</v>
      </c>
      <c r="H2128" s="39">
        <f t="shared" si="567"/>
        <v>0</v>
      </c>
      <c r="I2128" s="52" t="str">
        <f t="shared" si="568"/>
        <v>N/A</v>
      </c>
      <c r="J2128" s="18" t="str">
        <f t="shared" si="569"/>
        <v>N/A</v>
      </c>
      <c r="K2128" s="53" t="str">
        <f t="shared" si="570"/>
        <v>N/A</v>
      </c>
      <c r="L2128" s="2"/>
      <c r="M2128" s="2"/>
      <c r="N2128" s="2"/>
      <c r="O2128" s="2"/>
      <c r="P2128" s="59">
        <v>0.49299999999999999</v>
      </c>
      <c r="Q2128" s="59">
        <v>0.72499999999999998</v>
      </c>
      <c r="R2128" s="55">
        <v>0.77</v>
      </c>
      <c r="S2128" s="59">
        <v>0.56699999999999995</v>
      </c>
      <c r="T2128" s="59">
        <v>0.83799999999999997</v>
      </c>
      <c r="U2128" s="55">
        <v>0.89</v>
      </c>
      <c r="V2128" s="4" t="str">
        <f t="shared" si="573"/>
        <v>N/A</v>
      </c>
      <c r="W2128" s="4"/>
    </row>
    <row r="2129" spans="1:21" s="16" customFormat="1" ht="12.75" customHeight="1" x14ac:dyDescent="0.4">
      <c r="A2129" s="16" t="s">
        <v>3</v>
      </c>
      <c r="B2129" s="16">
        <f t="shared" ref="B2129" si="577">SUM(B2114:B2128)</f>
        <v>0</v>
      </c>
      <c r="D2129" s="16">
        <f t="shared" ref="D2129" si="578">SUM(D2114:D2128)</f>
        <v>0</v>
      </c>
      <c r="F2129" s="16">
        <f t="shared" ref="F2129" si="579">SUM(F2114:F2128)</f>
        <v>0</v>
      </c>
      <c r="H2129" s="40">
        <f t="shared" ref="H2129" si="580">SUM(H2114:H2128)</f>
        <v>0</v>
      </c>
      <c r="J2129" s="16">
        <f t="shared" ref="J2129" si="581">SUM(J2114:J2128)</f>
        <v>0</v>
      </c>
      <c r="K2129" s="41"/>
      <c r="L2129" s="2" t="s">
        <v>16</v>
      </c>
      <c r="M2129" s="2"/>
      <c r="N2129" s="2"/>
      <c r="O2129" s="47">
        <f>ROUND(H2132,Rounding_decimals)</f>
        <v>0</v>
      </c>
      <c r="R2129" s="60"/>
      <c r="U2129" s="60"/>
    </row>
    <row r="2130" spans="1:21" s="5" customFormat="1" ht="12.75" customHeight="1" x14ac:dyDescent="0.4">
      <c r="B2130" s="18"/>
      <c r="C2130" s="17"/>
      <c r="D2130" s="42" t="s">
        <v>52</v>
      </c>
      <c r="F2130" s="43" t="s">
        <v>53</v>
      </c>
      <c r="G2130" s="17"/>
      <c r="H2130" s="17" t="s">
        <v>54</v>
      </c>
      <c r="I2130" s="17"/>
      <c r="J2130" s="43" t="s">
        <v>55</v>
      </c>
      <c r="K2130" s="44"/>
      <c r="L2130" s="2"/>
      <c r="M2130" s="2"/>
      <c r="N2130" s="2"/>
      <c r="O2130" s="48"/>
      <c r="R2130" s="61"/>
      <c r="U2130" s="61"/>
    </row>
    <row r="2131" spans="1:21" ht="12.75" customHeight="1" x14ac:dyDescent="0.4">
      <c r="L2131" s="2" t="s">
        <v>17</v>
      </c>
      <c r="M2131" s="2"/>
      <c r="N2131" s="2"/>
      <c r="O2131" s="47">
        <f>IF(O2121=0,0,O2121/(N2121-O2127))</f>
        <v>0</v>
      </c>
    </row>
    <row r="2132" spans="1:21" ht="12.75" customHeight="1" x14ac:dyDescent="0.4">
      <c r="B2132" s="2"/>
      <c r="C2132" s="3" t="s">
        <v>56</v>
      </c>
      <c r="H2132" s="47">
        <f t="shared" ref="H2132" si="582">IFERROR(IF(F2129+J2129=0,0,(F2129+J2129)/(D2129+H2129)),0)</f>
        <v>0</v>
      </c>
      <c r="L2132" s="2" t="s">
        <v>18</v>
      </c>
      <c r="M2132" s="2"/>
      <c r="N2132" s="2"/>
      <c r="O2132" s="2"/>
    </row>
    <row r="2133" spans="1:21" ht="12.75" customHeight="1" x14ac:dyDescent="0.4">
      <c r="L2133" s="2"/>
      <c r="M2133" s="2"/>
      <c r="N2133" s="2"/>
      <c r="O2133" s="2"/>
    </row>
    <row r="2134" spans="1:21" ht="12.75" customHeight="1" x14ac:dyDescent="0.4">
      <c r="L2134" s="2" t="s">
        <v>19</v>
      </c>
      <c r="M2134" s="2"/>
      <c r="N2134" s="2"/>
      <c r="O2134" s="63"/>
    </row>
    <row r="2135" spans="1:21" ht="12.75" customHeight="1" x14ac:dyDescent="0.4">
      <c r="A2135" s="19" t="s">
        <v>131</v>
      </c>
      <c r="L2135" s="2" t="s">
        <v>32</v>
      </c>
      <c r="M2135" s="2"/>
      <c r="N2135" s="2"/>
      <c r="O2135" s="24" t="str">
        <f>IF(AND(O2131&lt;O2129,O2134&gt;500),"Proceed","Stop")</f>
        <v>Stop</v>
      </c>
    </row>
    <row r="2136" spans="1:21" ht="12.75" customHeight="1" x14ac:dyDescent="0.4">
      <c r="A2136" s="19" t="s">
        <v>71</v>
      </c>
      <c r="L2136" s="2"/>
      <c r="M2136" s="2"/>
      <c r="N2136" s="2"/>
      <c r="O2136" s="2"/>
    </row>
    <row r="2137" spans="1:21" ht="12.75" customHeight="1" x14ac:dyDescent="0.4">
      <c r="A2137" s="19" t="s">
        <v>85</v>
      </c>
      <c r="L2137" s="2" t="s">
        <v>20</v>
      </c>
      <c r="M2137" s="2"/>
      <c r="N2137" s="2"/>
      <c r="O2137" s="45" t="str">
        <f>IF(O2135="Proceed",IF(O2134&gt;9999,0,IF(O2134&gt;4999,0.05,IF(O2134&gt;2499,0.075,IF(O2134&gt;999,0.1,IF(NOT(O2134&lt;500),0.15,"N/A"))))),"N/A")</f>
        <v>N/A</v>
      </c>
    </row>
    <row r="2138" spans="1:21" ht="12.75" customHeight="1" x14ac:dyDescent="0.4">
      <c r="A2138" s="2" t="s">
        <v>40</v>
      </c>
      <c r="L2138" s="2"/>
      <c r="M2138" s="2"/>
      <c r="N2138" s="2"/>
      <c r="O2138" s="2"/>
    </row>
    <row r="2139" spans="1:21" ht="12.75" customHeight="1" x14ac:dyDescent="0.4">
      <c r="A2139" s="19" t="s">
        <v>86</v>
      </c>
      <c r="L2139" s="2" t="s">
        <v>33</v>
      </c>
      <c r="M2139" s="2"/>
      <c r="N2139" s="2"/>
      <c r="O2139" s="27" t="str">
        <f>IFERROR(ROUND(O2131+O2137,Rounding_decimals), "N/A")</f>
        <v>N/A</v>
      </c>
    </row>
    <row r="2140" spans="1:21" ht="12.75" customHeight="1" x14ac:dyDescent="0.4">
      <c r="A2140" s="19" t="s">
        <v>87</v>
      </c>
      <c r="L2140" s="2" t="s">
        <v>34</v>
      </c>
      <c r="M2140" s="2"/>
      <c r="N2140" s="2"/>
      <c r="O2140" s="2"/>
    </row>
    <row r="2141" spans="1:21" ht="12.75" customHeight="1" x14ac:dyDescent="0.4">
      <c r="A2141" s="2" t="s">
        <v>41</v>
      </c>
      <c r="K2141" s="20"/>
      <c r="L2141" s="2" t="s">
        <v>21</v>
      </c>
      <c r="M2141" s="2"/>
      <c r="N2141" s="2"/>
      <c r="O2141" s="2" t="str">
        <f t="shared" ref="O2141" si="583">IF(O2139&lt;O2129,"Proceed","Stop")</f>
        <v>Stop</v>
      </c>
    </row>
    <row r="2142" spans="1:21" ht="12.75" customHeight="1" x14ac:dyDescent="0.4">
      <c r="A2142" s="19" t="s">
        <v>88</v>
      </c>
      <c r="K2142" s="21"/>
      <c r="L2142" s="2"/>
      <c r="M2142" s="2"/>
      <c r="N2142" s="2"/>
      <c r="O2142" s="2"/>
    </row>
    <row r="2143" spans="1:21" ht="12.75" customHeight="1" x14ac:dyDescent="0.4">
      <c r="A2143" s="2" t="s">
        <v>134</v>
      </c>
      <c r="L2143" s="2" t="s">
        <v>22</v>
      </c>
      <c r="M2143" s="2"/>
      <c r="N2143" s="2"/>
      <c r="O2143" s="3" t="str">
        <f t="shared" ref="O2143" si="584">IF(O2141="Proceed",(N2121-O2127)*O2139,"N/A")</f>
        <v>N/A</v>
      </c>
    </row>
    <row r="2144" spans="1:21" ht="12.75" customHeight="1" x14ac:dyDescent="0.4">
      <c r="L2144" s="2" t="s">
        <v>23</v>
      </c>
      <c r="M2144" s="2"/>
      <c r="N2144" s="2"/>
      <c r="O2144" s="2"/>
    </row>
    <row r="2145" spans="12:15" ht="12.75" customHeight="1" x14ac:dyDescent="0.4">
      <c r="L2145" s="2"/>
      <c r="M2145" s="2"/>
      <c r="N2145" s="2"/>
      <c r="O2145" s="2"/>
    </row>
    <row r="2146" spans="12:15" ht="12.75" customHeight="1" x14ac:dyDescent="0.4">
      <c r="L2146" s="2" t="s">
        <v>24</v>
      </c>
      <c r="M2146" s="2"/>
      <c r="N2146" s="2"/>
      <c r="O2146" s="3">
        <f>IFERROR((N2121-O2127)-(O2143/O2129),0)</f>
        <v>0</v>
      </c>
    </row>
    <row r="2147" spans="12:15" ht="12.75" customHeight="1" x14ac:dyDescent="0.4">
      <c r="L2147" s="2" t="s">
        <v>25</v>
      </c>
      <c r="M2147" s="2"/>
      <c r="N2147" s="2"/>
      <c r="O2147" s="2"/>
    </row>
    <row r="2148" spans="12:15" ht="12.75" customHeight="1" x14ac:dyDescent="0.4">
      <c r="L2148" s="2"/>
      <c r="M2148" s="2"/>
      <c r="N2148" s="2"/>
      <c r="O2148" s="2"/>
    </row>
    <row r="2149" spans="12:15" ht="12.75" customHeight="1" x14ac:dyDescent="0.4">
      <c r="L2149" s="2" t="s">
        <v>120</v>
      </c>
      <c r="M2149" s="2"/>
      <c r="N2149" s="2"/>
      <c r="O2149" s="2"/>
    </row>
    <row r="2150" spans="12:15" ht="12.75" customHeight="1" x14ac:dyDescent="0.4">
      <c r="L2150" s="2" t="s">
        <v>121</v>
      </c>
      <c r="M2150" s="2"/>
      <c r="N2150" s="2"/>
      <c r="O2150" s="2"/>
    </row>
    <row r="2151" spans="12:15" ht="12.75" customHeight="1" x14ac:dyDescent="0.4">
      <c r="L2151" s="2"/>
      <c r="M2151" s="2"/>
      <c r="N2151" s="2"/>
      <c r="O2151" s="2"/>
    </row>
    <row r="2152" spans="12:15" ht="12.75" customHeight="1" x14ac:dyDescent="0.4">
      <c r="L2152" s="2"/>
      <c r="O2152" s="2"/>
    </row>
    <row r="2153" spans="12:15" ht="12.75" customHeight="1" x14ac:dyDescent="0.4">
      <c r="L2153" s="2"/>
      <c r="M2153" s="2" t="s">
        <v>26</v>
      </c>
      <c r="N2153" s="2"/>
      <c r="O2153" s="2"/>
    </row>
    <row r="2154" spans="12:15" ht="12.75" customHeight="1" x14ac:dyDescent="0.4">
      <c r="L2154" s="2"/>
      <c r="M2154" s="2"/>
      <c r="N2154" s="2"/>
      <c r="O2154" s="2"/>
    </row>
    <row r="2155" spans="12:15" ht="12.75" customHeight="1" x14ac:dyDescent="0.4">
      <c r="L2155" s="2"/>
      <c r="M2155" s="25" t="s">
        <v>4</v>
      </c>
      <c r="N2155" s="26" t="s">
        <v>8</v>
      </c>
      <c r="O2155" s="2"/>
    </row>
    <row r="2156" spans="12:15" ht="12.75" customHeight="1" x14ac:dyDescent="0.4">
      <c r="L2156" s="2"/>
      <c r="M2156" s="25"/>
      <c r="N2156" s="26"/>
      <c r="O2156" s="2"/>
    </row>
    <row r="2157" spans="12:15" ht="12.75" customHeight="1" x14ac:dyDescent="0.4">
      <c r="L2157" s="2"/>
      <c r="M2157" s="2" t="s">
        <v>36</v>
      </c>
      <c r="N2157" s="27">
        <v>0</v>
      </c>
      <c r="O2157" s="2"/>
    </row>
    <row r="2158" spans="12:15" ht="12.75" customHeight="1" x14ac:dyDescent="0.4">
      <c r="L2158" s="2"/>
      <c r="M2158" s="2" t="s">
        <v>37</v>
      </c>
      <c r="N2158" s="27">
        <v>0.05</v>
      </c>
      <c r="O2158" s="2"/>
    </row>
    <row r="2159" spans="12:15" ht="12.75" customHeight="1" x14ac:dyDescent="0.4">
      <c r="L2159" s="2"/>
      <c r="M2159" s="2" t="s">
        <v>38</v>
      </c>
      <c r="N2159" s="27">
        <v>7.4999999999999997E-2</v>
      </c>
      <c r="O2159" s="2"/>
    </row>
    <row r="2160" spans="12:15" ht="12.75" customHeight="1" x14ac:dyDescent="0.4">
      <c r="L2160" s="2"/>
      <c r="M2160" s="2" t="s">
        <v>39</v>
      </c>
      <c r="N2160" s="27">
        <v>0.1</v>
      </c>
      <c r="O2160" s="2"/>
    </row>
    <row r="2161" spans="1:21" ht="12.75" customHeight="1" x14ac:dyDescent="0.4">
      <c r="L2161" s="2"/>
      <c r="M2161" s="2" t="s">
        <v>5</v>
      </c>
      <c r="N2161" s="27">
        <v>0.15</v>
      </c>
      <c r="O2161" s="2"/>
    </row>
    <row r="2162" spans="1:21" ht="12.75" customHeight="1" x14ac:dyDescent="0.4">
      <c r="L2162" s="2"/>
      <c r="M2162" s="2" t="s">
        <v>35</v>
      </c>
      <c r="N2162" s="27" t="s">
        <v>27</v>
      </c>
      <c r="O2162" s="2"/>
    </row>
    <row r="2163" spans="1:21" ht="12.75" customHeight="1" x14ac:dyDescent="0.4">
      <c r="L2163" s="2"/>
      <c r="M2163" s="2"/>
      <c r="N2163" s="2"/>
      <c r="O2163" s="2"/>
    </row>
    <row r="2164" spans="1:21" ht="12.75" customHeight="1" x14ac:dyDescent="0.4">
      <c r="M2164" s="2"/>
      <c r="N2164" s="2"/>
      <c r="O2164" s="2"/>
    </row>
    <row r="2165" spans="1:21" ht="12.75" customHeight="1" x14ac:dyDescent="0.4">
      <c r="L2165" s="19" t="s">
        <v>131</v>
      </c>
      <c r="M2165" s="2"/>
      <c r="N2165" s="2"/>
      <c r="O2165" s="2"/>
    </row>
    <row r="2166" spans="1:21" ht="12.75" customHeight="1" x14ac:dyDescent="0.4">
      <c r="L2166" s="19" t="s">
        <v>75</v>
      </c>
      <c r="M2166" s="2"/>
      <c r="N2166" s="2"/>
      <c r="O2166" s="2"/>
    </row>
    <row r="2167" spans="1:21" ht="12.75" customHeight="1" x14ac:dyDescent="0.4">
      <c r="L2167" s="19" t="s">
        <v>76</v>
      </c>
      <c r="M2167" s="2"/>
      <c r="N2167" s="2"/>
      <c r="O2167" s="2"/>
    </row>
    <row r="2168" spans="1:21" ht="12.75" customHeight="1" x14ac:dyDescent="0.4">
      <c r="L2168" s="2" t="s">
        <v>77</v>
      </c>
      <c r="M2168" s="2"/>
      <c r="N2168" s="2"/>
      <c r="O2168" s="2"/>
    </row>
    <row r="2169" spans="1:21" ht="12.75" customHeight="1" x14ac:dyDescent="0.4">
      <c r="L2169" s="2" t="s">
        <v>78</v>
      </c>
      <c r="M2169" s="2"/>
      <c r="N2169" s="2"/>
      <c r="O2169" s="20"/>
    </row>
    <row r="2170" spans="1:21" ht="12.75" customHeight="1" x14ac:dyDescent="0.4">
      <c r="L2170" s="2" t="s">
        <v>79</v>
      </c>
      <c r="M2170" s="2"/>
      <c r="N2170" s="2"/>
      <c r="O2170" s="21"/>
    </row>
    <row r="2171" spans="1:21" ht="12.75" customHeight="1" x14ac:dyDescent="0.4">
      <c r="L2171" s="2" t="s">
        <v>80</v>
      </c>
      <c r="M2171" s="2"/>
      <c r="N2171" s="2"/>
      <c r="O2171" s="2"/>
    </row>
    <row r="2172" spans="1:21" ht="12.75" customHeight="1" x14ac:dyDescent="0.4">
      <c r="L2172" s="2"/>
      <c r="M2172" s="2"/>
      <c r="N2172" s="2"/>
      <c r="O2172" s="2"/>
    </row>
    <row r="2173" spans="1:21" ht="12.75" customHeight="1" x14ac:dyDescent="0.4">
      <c r="L2173" s="2"/>
      <c r="M2173" s="2"/>
      <c r="N2173" s="2"/>
      <c r="O2173" s="2"/>
    </row>
    <row r="2174" spans="1:21" ht="12.75" customHeight="1" x14ac:dyDescent="0.4">
      <c r="L2174" s="2"/>
      <c r="M2174" s="2"/>
      <c r="N2174" s="2"/>
      <c r="O2174" s="2"/>
    </row>
    <row r="2175" spans="1:21" s="66" customFormat="1" ht="12.75" customHeight="1" x14ac:dyDescent="0.3">
      <c r="A2175" s="69" t="s">
        <v>137</v>
      </c>
      <c r="B2175" s="70"/>
      <c r="C2175" s="67"/>
      <c r="D2175" s="71"/>
      <c r="F2175" s="72"/>
      <c r="G2175" s="67"/>
      <c r="H2175" s="67"/>
      <c r="I2175" s="67"/>
      <c r="J2175" s="72"/>
      <c r="K2175" s="68"/>
      <c r="L2175" s="69" t="s">
        <v>137</v>
      </c>
      <c r="R2175" s="73"/>
      <c r="U2175" s="73"/>
    </row>
  </sheetData>
  <phoneticPr fontId="1" type="noConversion"/>
  <dataValidations count="2">
    <dataValidation type="list" allowBlank="1" showInputMessage="1" showErrorMessage="1" sqref="B8 B83 B158 B233 B308 B383 B458 B533 B608 B683 B758 B833 B908 B983 B1058 B1133 B1208 B1283 B1358 B1433 B1508 B1583 B1658 B1733 B1808 B1883 B1958 B2033 B2108" xr:uid="{00000000-0002-0000-0200-000000000000}">
      <formula1>Type</formula1>
    </dataValidation>
    <dataValidation type="list" allowBlank="1" showInputMessage="1" showErrorMessage="1" sqref="B9 B84 B159 B234 B309 B384 B459 B534 B609 B684 B759 B834 B909 B984 B1059 B1134 B1209 B1284 B1359 B1434 B1509 B1584 B1659 B1734 B1809 B1884 B1959 B2034 B2109" xr:uid="{00000000-0002-0000-0200-000001000000}">
      <formula1>SMSBP</formula1>
    </dataValidation>
  </dataValidations>
  <pageMargins left="1" right="1" top="1" bottom="1" header="0.5" footer="0.5"/>
  <pageSetup scale="63" fitToWidth="2" fitToHeight="34" orientation="portrait" r:id="rId1"/>
  <headerFooter alignWithMargins="0"/>
  <rowBreaks count="28" manualBreakCount="28">
    <brk id="75" max="14" man="1"/>
    <brk id="150" max="14" man="1"/>
    <brk id="225" max="14" man="1"/>
    <brk id="300" max="14" man="1"/>
    <brk id="375" max="14" man="1"/>
    <brk id="450" max="14" man="1"/>
    <brk id="525" max="14" man="1"/>
    <brk id="600" max="14" man="1"/>
    <brk id="675" max="14" man="1"/>
    <brk id="750" max="14" man="1"/>
    <brk id="825" max="14" man="1"/>
    <brk id="900" max="14" man="1"/>
    <brk id="975" max="14" man="1"/>
    <brk id="1050" max="14" man="1"/>
    <brk id="1125" max="14" man="1"/>
    <brk id="1200" max="14" man="1"/>
    <brk id="1275" max="14" man="1"/>
    <brk id="1350" max="14" man="1"/>
    <brk id="1425" max="14" man="1"/>
    <brk id="1500" max="14" man="1"/>
    <brk id="1575" max="14" man="1"/>
    <brk id="1650" max="14" man="1"/>
    <brk id="1725" max="14" man="1"/>
    <brk id="1800" max="14" man="1"/>
    <brk id="1875" max="14" man="1"/>
    <brk id="1950" max="14" man="1"/>
    <brk id="2025" max="14" man="1"/>
    <brk id="2100" max="14" man="1"/>
  </rowBreaks>
  <colBreaks count="1" manualBreakCount="1">
    <brk id="11" max="2174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ED4661-DB7B-45DE-AA09-1F3C447806BB}">
          <x14:formula1>
            <xm:f>Lists!$A$25:$A$28</xm:f>
          </x14:formula1>
          <xm:sqref>B10 B2035 B1960 B1885 B1810 B1735 B1660 B1585 B1510 B1435 B1360 B1285 B1210 B1135 B1060 B985 B910 B835 B760 B685 B610 B535 B2110 B385 B310 B235 B160 B85 B460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8"/>
  <sheetViews>
    <sheetView workbookViewId="0">
      <selection activeCell="A28" sqref="A28"/>
    </sheetView>
  </sheetViews>
  <sheetFormatPr defaultColWidth="9.1328125" defaultRowHeight="13.15" x14ac:dyDescent="0.4"/>
  <cols>
    <col min="1" max="16384" width="9.1328125" style="2"/>
  </cols>
  <sheetData>
    <row r="1" spans="1:1" x14ac:dyDescent="0.4">
      <c r="A1" s="2" t="s">
        <v>123</v>
      </c>
    </row>
    <row r="3" spans="1:1" x14ac:dyDescent="0.4">
      <c r="A3" s="2" t="s">
        <v>125</v>
      </c>
    </row>
    <row r="4" spans="1:1" x14ac:dyDescent="0.4">
      <c r="A4" s="2" t="s">
        <v>90</v>
      </c>
    </row>
    <row r="5" spans="1:1" x14ac:dyDescent="0.4">
      <c r="A5" s="2" t="s">
        <v>105</v>
      </c>
    </row>
    <row r="6" spans="1:1" x14ac:dyDescent="0.4">
      <c r="A6" s="2" t="s">
        <v>118</v>
      </c>
    </row>
    <row r="7" spans="1:1" x14ac:dyDescent="0.4">
      <c r="A7" s="2" t="s">
        <v>111</v>
      </c>
    </row>
    <row r="8" spans="1:1" x14ac:dyDescent="0.4">
      <c r="A8" s="2" t="s">
        <v>112</v>
      </c>
    </row>
    <row r="9" spans="1:1" x14ac:dyDescent="0.4">
      <c r="A9" s="2" t="s">
        <v>119</v>
      </c>
    </row>
    <row r="10" spans="1:1" x14ac:dyDescent="0.4">
      <c r="A10" s="2" t="s">
        <v>125</v>
      </c>
    </row>
    <row r="11" spans="1:1" x14ac:dyDescent="0.4">
      <c r="A11" s="2" t="s">
        <v>136</v>
      </c>
    </row>
    <row r="12" spans="1:1" x14ac:dyDescent="0.4">
      <c r="A12" s="2" t="s">
        <v>106</v>
      </c>
    </row>
    <row r="13" spans="1:1" x14ac:dyDescent="0.4">
      <c r="A13" s="2" t="s">
        <v>107</v>
      </c>
    </row>
    <row r="14" spans="1:1" x14ac:dyDescent="0.4">
      <c r="A14" s="2" t="s">
        <v>108</v>
      </c>
    </row>
    <row r="15" spans="1:1" x14ac:dyDescent="0.4">
      <c r="A15" s="2" t="s">
        <v>109</v>
      </c>
    </row>
    <row r="16" spans="1:1" x14ac:dyDescent="0.4">
      <c r="A16" s="2" t="s">
        <v>110</v>
      </c>
    </row>
    <row r="17" spans="1:1" x14ac:dyDescent="0.4">
      <c r="A17" s="2" t="s">
        <v>122</v>
      </c>
    </row>
    <row r="18" spans="1:1" x14ac:dyDescent="0.4">
      <c r="A18" s="2" t="s">
        <v>113</v>
      </c>
    </row>
    <row r="19" spans="1:1" x14ac:dyDescent="0.4">
      <c r="A19" s="2" t="s">
        <v>124</v>
      </c>
    </row>
    <row r="20" spans="1:1" x14ac:dyDescent="0.4">
      <c r="A20" s="2" t="s">
        <v>115</v>
      </c>
    </row>
    <row r="21" spans="1:1" x14ac:dyDescent="0.4">
      <c r="A21" s="2" t="s">
        <v>116</v>
      </c>
    </row>
    <row r="22" spans="1:1" x14ac:dyDescent="0.4">
      <c r="A22" s="2" t="s">
        <v>117</v>
      </c>
    </row>
    <row r="23" spans="1:1" x14ac:dyDescent="0.4">
      <c r="A23" s="2" t="s">
        <v>114</v>
      </c>
    </row>
    <row r="25" spans="1:1" x14ac:dyDescent="0.4">
      <c r="A25" s="2" t="s">
        <v>146</v>
      </c>
    </row>
    <row r="26" spans="1:1" x14ac:dyDescent="0.4">
      <c r="A26" s="2" t="s">
        <v>147</v>
      </c>
    </row>
    <row r="27" spans="1:1" x14ac:dyDescent="0.4">
      <c r="A27" s="2" t="s">
        <v>150</v>
      </c>
    </row>
    <row r="28" spans="1:1" x14ac:dyDescent="0.4">
      <c r="A28" s="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Summary</vt:lpstr>
      <vt:lpstr>Refunds</vt:lpstr>
      <vt:lpstr>Lists</vt:lpstr>
      <vt:lpstr>Refunds!Print_Area</vt:lpstr>
      <vt:lpstr>Summary!Print_Area</vt:lpstr>
      <vt:lpstr>Rounding_decimals</vt:lpstr>
      <vt:lpstr>SMSBP</vt:lpstr>
      <vt:lpstr>Type</vt:lpstr>
    </vt:vector>
  </TitlesOfParts>
  <Company>ldi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McCarty</dc:creator>
  <cp:lastModifiedBy>Max Hwang</cp:lastModifiedBy>
  <cp:lastPrinted>2022-10-28T03:46:54Z</cp:lastPrinted>
  <dcterms:created xsi:type="dcterms:W3CDTF">2009-04-27T20:32:15Z</dcterms:created>
  <dcterms:modified xsi:type="dcterms:W3CDTF">2025-05-22T07:43:17Z</dcterms:modified>
</cp:coreProperties>
</file>